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akce\22005-KNIHOVNA_Trebon\7-ROZPOCTY\Vykazy_vymer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2005 - Stavební úpravy m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'22005 - Stavební úpravy m...'!$C$128:$K$387</definedName>
    <definedName name="_xlnm.Print_Area" localSheetId="1">'22005 - Stavební úpravy m...'!$C$4:$J$76,'22005 - Stavební úpravy m...'!$C$82:$J$112,'22005 - Stavební úpravy m...'!$C$118:$J$387</definedName>
    <definedName name="_xlnm.Print_Titles" localSheetId="1">'22005 - Stavební úpravy m...'!$128:$128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87"/>
  <c r="BH387"/>
  <c r="BG387"/>
  <c r="BF387"/>
  <c r="T387"/>
  <c r="T386"/>
  <c r="R387"/>
  <c r="R386"/>
  <c r="P387"/>
  <c r="P386"/>
  <c r="BI385"/>
  <c r="BH385"/>
  <c r="BG385"/>
  <c r="BF385"/>
  <c r="T385"/>
  <c r="R385"/>
  <c r="P385"/>
  <c r="BI376"/>
  <c r="BH376"/>
  <c r="BG376"/>
  <c r="BF376"/>
  <c r="T376"/>
  <c r="R376"/>
  <c r="P376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2"/>
  <c r="BH312"/>
  <c r="BG312"/>
  <c r="BF312"/>
  <c r="T312"/>
  <c r="R312"/>
  <c r="P312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302"/>
  <c r="BH302"/>
  <c r="BG302"/>
  <c r="BF302"/>
  <c r="T302"/>
  <c r="R302"/>
  <c r="P302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T266"/>
  <c r="R267"/>
  <c r="R266"/>
  <c r="P267"/>
  <c r="P266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T190"/>
  <c r="R191"/>
  <c r="R190"/>
  <c r="P191"/>
  <c r="P190"/>
  <c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F123"/>
  <c r="E121"/>
  <c r="F87"/>
  <c r="E85"/>
  <c r="J22"/>
  <c r="E22"/>
  <c r="J126"/>
  <c r="J21"/>
  <c r="J19"/>
  <c r="E19"/>
  <c r="J125"/>
  <c r="J18"/>
  <c r="J16"/>
  <c r="E16"/>
  <c r="F126"/>
  <c r="J15"/>
  <c r="J13"/>
  <c r="E13"/>
  <c r="F125"/>
  <c r="J12"/>
  <c r="J10"/>
  <c r="J123"/>
  <c i="1" r="L90"/>
  <c r="AM90"/>
  <c r="AM89"/>
  <c r="L89"/>
  <c r="AM87"/>
  <c r="L87"/>
  <c r="L85"/>
  <c r="L84"/>
  <c i="2" r="J385"/>
  <c r="J376"/>
  <c r="BK360"/>
  <c r="J359"/>
  <c r="J358"/>
  <c r="J357"/>
  <c r="BK355"/>
  <c r="J351"/>
  <c r="BK347"/>
  <c r="J343"/>
  <c r="BK338"/>
  <c r="J335"/>
  <c r="J334"/>
  <c r="BK332"/>
  <c r="J332"/>
  <c r="BK330"/>
  <c r="J330"/>
  <c r="BK327"/>
  <c r="J327"/>
  <c r="BK324"/>
  <c r="J324"/>
  <c r="J323"/>
  <c r="BK320"/>
  <c r="BK318"/>
  <c r="J317"/>
  <c r="BK312"/>
  <c r="BK311"/>
  <c r="BK307"/>
  <c r="BK303"/>
  <c r="BK302"/>
  <c r="BK298"/>
  <c r="BK297"/>
  <c r="J296"/>
  <c r="J294"/>
  <c r="J293"/>
  <c r="J292"/>
  <c r="J282"/>
  <c r="J278"/>
  <c r="J274"/>
  <c r="BK270"/>
  <c r="BK267"/>
  <c r="J263"/>
  <c r="BK260"/>
  <c r="J259"/>
  <c r="J258"/>
  <c r="BK256"/>
  <c r="BK255"/>
  <c r="J252"/>
  <c r="J249"/>
  <c r="BK248"/>
  <c r="J248"/>
  <c r="BK245"/>
  <c r="BK244"/>
  <c r="J241"/>
  <c r="BK240"/>
  <c r="BK237"/>
  <c r="BK234"/>
  <c r="BK233"/>
  <c r="BK230"/>
  <c r="BK222"/>
  <c r="BK218"/>
  <c r="BK214"/>
  <c r="J209"/>
  <c r="J208"/>
  <c r="J205"/>
  <c r="BK201"/>
  <c r="BK198"/>
  <c r="BK195"/>
  <c r="BK191"/>
  <c r="J187"/>
  <c r="J183"/>
  <c r="BK180"/>
  <c r="J179"/>
  <c r="BK176"/>
  <c r="J172"/>
  <c r="BK171"/>
  <c r="J168"/>
  <c r="BK164"/>
  <c r="J149"/>
  <c r="BK145"/>
  <c r="BK143"/>
  <c r="BK141"/>
  <c r="J138"/>
  <c r="J135"/>
  <c i="1" r="AS94"/>
  <c i="2" r="BK387"/>
  <c r="J387"/>
  <c r="BK385"/>
  <c r="BK376"/>
  <c r="J360"/>
  <c r="BK359"/>
  <c r="BK358"/>
  <c r="BK357"/>
  <c r="J355"/>
  <c r="BK351"/>
  <c r="J347"/>
  <c r="BK343"/>
  <c r="J338"/>
  <c r="BK335"/>
  <c r="BK334"/>
  <c r="BK333"/>
  <c r="J333"/>
  <c r="BK323"/>
  <c r="J320"/>
  <c r="J318"/>
  <c r="BK317"/>
  <c r="J312"/>
  <c r="J311"/>
  <c r="J307"/>
  <c r="J303"/>
  <c r="J302"/>
  <c r="J298"/>
  <c r="J297"/>
  <c r="BK296"/>
  <c r="BK294"/>
  <c r="BK293"/>
  <c r="BK292"/>
  <c r="BK288"/>
  <c r="J288"/>
  <c r="BK283"/>
  <c r="J283"/>
  <c r="BK282"/>
  <c r="BK278"/>
  <c r="BK274"/>
  <c r="J270"/>
  <c r="J267"/>
  <c r="BK263"/>
  <c r="J260"/>
  <c r="BK259"/>
  <c r="BK258"/>
  <c r="J256"/>
  <c r="J255"/>
  <c r="BK252"/>
  <c r="BK249"/>
  <c r="J245"/>
  <c r="J244"/>
  <c r="BK241"/>
  <c r="J240"/>
  <c r="J237"/>
  <c r="J234"/>
  <c r="J233"/>
  <c r="J230"/>
  <c r="J222"/>
  <c r="J218"/>
  <c r="BK215"/>
  <c r="J215"/>
  <c r="J214"/>
  <c r="BK209"/>
  <c r="BK208"/>
  <c r="BK205"/>
  <c r="J201"/>
  <c r="J198"/>
  <c r="J195"/>
  <c r="J191"/>
  <c r="BK187"/>
  <c r="BK183"/>
  <c r="J180"/>
  <c r="BK179"/>
  <c r="J176"/>
  <c r="BK172"/>
  <c r="J171"/>
  <c r="BK168"/>
  <c r="J164"/>
  <c r="BK149"/>
  <c r="J145"/>
  <c r="J143"/>
  <c r="J141"/>
  <c r="BK138"/>
  <c r="BK135"/>
  <c r="BK132"/>
  <c r="J132"/>
  <c l="1" r="P131"/>
  <c r="T131"/>
  <c r="BK144"/>
  <c r="J144"/>
  <c r="J98"/>
  <c r="R144"/>
  <c r="BK194"/>
  <c r="J194"/>
  <c r="J101"/>
  <c r="R194"/>
  <c r="BK257"/>
  <c r="J257"/>
  <c r="J102"/>
  <c r="R257"/>
  <c r="P269"/>
  <c r="T269"/>
  <c r="P295"/>
  <c r="T295"/>
  <c r="P319"/>
  <c r="R375"/>
  <c r="BK131"/>
  <c r="J131"/>
  <c r="J96"/>
  <c r="R131"/>
  <c r="R130"/>
  <c r="P144"/>
  <c r="T144"/>
  <c r="P194"/>
  <c r="T194"/>
  <c r="P257"/>
  <c r="T257"/>
  <c r="BK269"/>
  <c r="J269"/>
  <c r="J105"/>
  <c r="R269"/>
  <c r="BK295"/>
  <c r="J295"/>
  <c r="J106"/>
  <c r="R295"/>
  <c r="BK319"/>
  <c r="J319"/>
  <c r="J107"/>
  <c r="R319"/>
  <c r="T319"/>
  <c r="BK331"/>
  <c r="J331"/>
  <c r="J108"/>
  <c r="P331"/>
  <c r="R331"/>
  <c r="T331"/>
  <c r="BK356"/>
  <c r="J356"/>
  <c r="J109"/>
  <c r="P356"/>
  <c r="R356"/>
  <c r="T356"/>
  <c r="BK375"/>
  <c r="J375"/>
  <c r="J110"/>
  <c r="P375"/>
  <c r="T375"/>
  <c r="F89"/>
  <c r="F90"/>
  <c r="BE132"/>
  <c r="BE135"/>
  <c r="BE141"/>
  <c r="BE145"/>
  <c r="BE164"/>
  <c r="BE171"/>
  <c r="BE176"/>
  <c r="BE180"/>
  <c r="BE187"/>
  <c r="BE191"/>
  <c r="BE205"/>
  <c r="BE208"/>
  <c r="BE214"/>
  <c r="BE240"/>
  <c r="BE245"/>
  <c r="BE248"/>
  <c r="BE249"/>
  <c r="BE252"/>
  <c r="BE255"/>
  <c r="BE260"/>
  <c r="BE270"/>
  <c r="BE274"/>
  <c r="BE282"/>
  <c r="BE283"/>
  <c r="BE288"/>
  <c r="BE292"/>
  <c r="BE293"/>
  <c r="BE302"/>
  <c r="BE312"/>
  <c r="BE318"/>
  <c r="BE324"/>
  <c r="BE333"/>
  <c r="BE334"/>
  <c r="BE338"/>
  <c r="BE343"/>
  <c r="BE347"/>
  <c r="BE355"/>
  <c r="BE357"/>
  <c r="BE359"/>
  <c r="BE387"/>
  <c r="BK142"/>
  <c r="J142"/>
  <c r="J97"/>
  <c r="BK186"/>
  <c r="J186"/>
  <c r="J99"/>
  <c r="BK266"/>
  <c r="J266"/>
  <c r="J103"/>
  <c r="J87"/>
  <c r="J89"/>
  <c r="J90"/>
  <c r="BE138"/>
  <c r="BE143"/>
  <c r="BE149"/>
  <c r="BE168"/>
  <c r="BE172"/>
  <c r="BE179"/>
  <c r="BE183"/>
  <c r="BE195"/>
  <c r="BE198"/>
  <c r="BE201"/>
  <c r="BE209"/>
  <c r="BE215"/>
  <c r="BE218"/>
  <c r="BE222"/>
  <c r="BE230"/>
  <c r="BE233"/>
  <c r="BE234"/>
  <c r="BE237"/>
  <c r="BE241"/>
  <c r="BE244"/>
  <c r="BE256"/>
  <c r="BE258"/>
  <c r="BE259"/>
  <c r="BE263"/>
  <c r="BE267"/>
  <c r="BE278"/>
  <c r="BE294"/>
  <c r="BE296"/>
  <c r="BE297"/>
  <c r="BE298"/>
  <c r="BE303"/>
  <c r="BE307"/>
  <c r="BE311"/>
  <c r="BE317"/>
  <c r="BE320"/>
  <c r="BE323"/>
  <c r="BE327"/>
  <c r="BE330"/>
  <c r="BE332"/>
  <c r="BE335"/>
  <c r="BE351"/>
  <c r="BE358"/>
  <c r="BE360"/>
  <c r="BE376"/>
  <c r="BE385"/>
  <c r="BK190"/>
  <c r="J190"/>
  <c r="J100"/>
  <c r="BK386"/>
  <c r="J386"/>
  <c r="J111"/>
  <c r="J32"/>
  <c i="1" r="AW95"/>
  <c i="2" r="F34"/>
  <c i="1" r="BC95"/>
  <c r="BC94"/>
  <c r="W32"/>
  <c i="2" r="F32"/>
  <c i="1" r="BA95"/>
  <c r="BA94"/>
  <c r="W30"/>
  <c i="2" r="F33"/>
  <c i="1" r="BB95"/>
  <c r="BB94"/>
  <c r="W31"/>
  <c i="2" r="F35"/>
  <c i="1" r="BD95"/>
  <c r="BD94"/>
  <c r="W33"/>
  <c i="2" l="1" r="R268"/>
  <c r="R129"/>
  <c r="T268"/>
  <c r="P268"/>
  <c r="T130"/>
  <c r="T129"/>
  <c r="P130"/>
  <c r="P129"/>
  <c i="1" r="AU95"/>
  <c i="2" r="BK268"/>
  <c r="J268"/>
  <c r="J104"/>
  <c r="BK130"/>
  <c r="BK129"/>
  <c r="J129"/>
  <c r="J94"/>
  <c i="1" r="AU94"/>
  <c r="AX94"/>
  <c r="AW94"/>
  <c r="AK30"/>
  <c r="AY94"/>
  <c i="2" r="J31"/>
  <c i="1" r="AV95"/>
  <c r="AT95"/>
  <c i="2" r="F31"/>
  <c i="1" r="AZ95"/>
  <c r="AZ94"/>
  <c r="W29"/>
  <c i="2" l="1" r="J130"/>
  <c r="J95"/>
  <c i="1" r="AV94"/>
  <c r="AK29"/>
  <c i="2" r="J28"/>
  <c i="1" r="AG95"/>
  <c r="AG94"/>
  <c r="AK26"/>
  <c l="1" r="AN95"/>
  <c i="2" r="J37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<sst xmlns="http://schemas.openxmlformats.org/spreadsheetml/2006/main">
  <si>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</si>
  <si>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</si>
  <si>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</si>
  <si>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</si>
  <si>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{e1b9a7d2-485b-4aa9-afb2-7ade3ae7b067}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</si>
  <si>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</si>
  <si>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</si>
  <si>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</si>
  <si>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</si>
  <si>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</si>
  <si>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</si>
  <si>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</si>
  <si>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</si>
  <si>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</si>
  <si>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</si>
  <si>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</si>
  <si>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</si>
  <si>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městské knihovny Třeboň</t>
  </si>
  <si>
    <t>KSO:</t>
  </si>
  <si>
    <t>CC-CZ:</t>
  </si>
  <si>
    <t>Místo:</t>
  </si>
  <si>
    <t>Třeboň</t>
  </si>
  <si>
    <t>Datum:</t>
  </si>
  <si>
    <t>26. 4. 2022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</si>
  <si>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</si>
  <si>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</si>
  <si>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</si>
  <si>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</si>
  <si>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</si>
  <si>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</si>
  <si>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</si>
  <si>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</si>
  <si>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</si>
  <si>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</si>
  <si>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</si>
  <si>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</si>
  <si>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</si>
  <si>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</si>
  <si>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</si>
  <si>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</si>
  <si>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</si>
  <si>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</si>
  <si>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</si>
  <si>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</si>
  <si>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</si>
  <si>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</si>
  <si>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</si>
  <si>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</si>
  <si>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</si>
  <si>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</si>
  <si>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</si>
  <si>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</si>
  <si>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</si>
  <si>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</si>
  <si>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</si>
  <si>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</si>
  <si>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</si>
  <si>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</si>
  <si>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</si>
  <si>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</si>
  <si>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</si>
  <si>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</si>
  <si>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</si>
  <si>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</si>
  <si>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</si>
  <si>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</si>
  <si>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</si>
  <si>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</si>
  <si>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</si>
  <si>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</si>
  <si>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</si>
  <si>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</si>
  <si>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</si>
  <si>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</si>
  <si>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</si>
  <si>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</si>
  <si>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</si>
  <si>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</si>
  <si>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</si>
  <si>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</si>
  <si>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</si>
  <si>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</si>
  <si>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</si>
  <si>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</si>
  <si>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</si>
  <si>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</si>
  <si>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</si>
  <si>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</si>
  <si>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</si>
  <si>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</si>
  <si>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</si>
  <si>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</si>
  <si>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</si>
  <si>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</si>
  <si>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</si>
  <si>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</si>
  <si>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</si>
  <si>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</si>
  <si>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</si>
  <si>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</si>
  <si>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</si>
  <si>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</si>
  <si>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</si>
  <si>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</si>
  <si>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</si>
  <si>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</si>
  <si>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</si>
  <si>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</si>
  <si>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</si>
  <si>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</si>
  <si>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</si>
  <si>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</si>
  <si>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</si>
  <si>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</si>
  <si>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</si>
  <si>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</si>
  <si>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</si>
  <si>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</si>
  <si>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</si>
  <si>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</si>
  <si>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</si>
  <si>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</si>
  <si>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</si>
  <si>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61</t>
  </si>
  <si>
    <t>K</t>
  </si>
  <si>
    <t>317234410</t>
  </si>
  <si>
    <t>Vyzdívka mezi nosníky z cihel pálených na MC</t>
  </si>
  <si>
    <t>m3</t>
  </si>
  <si>
    <t>4</t>
  </si>
  <si>
    <t>643602097</t>
  </si>
  <si>
    <t>VV</t>
  </si>
  <si>
    <t>0,1</t>
  </si>
  <si>
    <t>Součet</t>
  </si>
  <si>
    <t>59</t>
  </si>
  <si>
    <t>317941123</t>
  </si>
  <si>
    <t>Osazování ocelových válcovaných nosníků na zdivu I, IE, U, UE nebo L do č 22</t>
  </si>
  <si>
    <t>t</t>
  </si>
  <si>
    <t>36607258</t>
  </si>
  <si>
    <t>74,88/1000</t>
  </si>
  <si>
    <t>60</t>
  </si>
  <si>
    <t>M</t>
  </si>
  <si>
    <t>130107</t>
  </si>
  <si>
    <t>ocel profilová I 140 jakost 11 375 v základním nátěru</t>
  </si>
  <si>
    <t>8</t>
  </si>
  <si>
    <t>1322734488</t>
  </si>
  <si>
    <t>74,88*1,1/1000</t>
  </si>
  <si>
    <t>62</t>
  </si>
  <si>
    <t>346244381</t>
  </si>
  <si>
    <t>Plentování jednostranné v do 200 mm válcovaných nosníků cihlami</t>
  </si>
  <si>
    <t>m2</t>
  </si>
  <si>
    <t>1116899287</t>
  </si>
  <si>
    <t>Vodorovné konstrukce</t>
  </si>
  <si>
    <t>58</t>
  </si>
  <si>
    <t>413232211</t>
  </si>
  <si>
    <t>Zazdívka zhlaví válcovaných nosníků v do 150 mm</t>
  </si>
  <si>
    <t>kus</t>
  </si>
  <si>
    <t>-1965312425</t>
  </si>
  <si>
    <t>6</t>
  </si>
  <si>
    <t>Úpravy povrchů, podlahy a osazování výplní</t>
  </si>
  <si>
    <t>89</t>
  </si>
  <si>
    <t>612325302</t>
  </si>
  <si>
    <t>Vápenocementová štuková omítka ostění nebo nadpraží</t>
  </si>
  <si>
    <t>835637391</t>
  </si>
  <si>
    <t>(2*1,4+0,9)*0,5</t>
  </si>
  <si>
    <t>(2*2,65+1,5)*0,4</t>
  </si>
  <si>
    <t>92</t>
  </si>
  <si>
    <t>612325423</t>
  </si>
  <si>
    <t>Oprava vnitřní vápenocementové štukové omítky stěn v rozsahu plochy přes 30% do 50%</t>
  </si>
  <si>
    <t>-1036725996</t>
  </si>
  <si>
    <t>plochy dotčené stavbou</t>
  </si>
  <si>
    <t>mč.1.10</t>
  </si>
  <si>
    <t>24,24</t>
  </si>
  <si>
    <t>mč.1.14</t>
  </si>
  <si>
    <t>74,7</t>
  </si>
  <si>
    <t>mč.1.18</t>
  </si>
  <si>
    <t>33,6</t>
  </si>
  <si>
    <t>mč.1.19</t>
  </si>
  <si>
    <t>77,91</t>
  </si>
  <si>
    <t>mč.1.20</t>
  </si>
  <si>
    <t>86,46</t>
  </si>
  <si>
    <t>mč.1.27</t>
  </si>
  <si>
    <t>73,32</t>
  </si>
  <si>
    <t>94</t>
  </si>
  <si>
    <t>611325423</t>
  </si>
  <si>
    <t>Oprava vnitřní vápenocementové štukové omítky stropů v rozsahu plochy do 50%</t>
  </si>
  <si>
    <t>675009616</t>
  </si>
  <si>
    <t>21,66</t>
  </si>
  <si>
    <t>70</t>
  </si>
  <si>
    <t>622225114</t>
  </si>
  <si>
    <t>Oprava kontaktního zateplení stěn z desek z minerální vlny tloušťky do 80 mm plochy do 1,0 m2</t>
  </si>
  <si>
    <t>1443975898</t>
  </si>
  <si>
    <t>"při osazení nových vchodových dveří-předpoklad"3</t>
  </si>
  <si>
    <t>71</t>
  </si>
  <si>
    <t>622531011</t>
  </si>
  <si>
    <t xml:space="preserve">Tenkovrstvá  zrnitá omítka tl. 1,5 mm včetně penetrace vnějších stěn /oprava ostění vstupních dveří</t>
  </si>
  <si>
    <t>-168113596</t>
  </si>
  <si>
    <t>45</t>
  </si>
  <si>
    <t>631312121</t>
  </si>
  <si>
    <t>Doplnění dosavadních mazanin betonem prostým plochy do 4 m2 tloušťky do 80 mm</t>
  </si>
  <si>
    <t>-1496418353</t>
  </si>
  <si>
    <t>"po vybourané dlažbě"</t>
  </si>
  <si>
    <t>0,737</t>
  </si>
  <si>
    <t>44</t>
  </si>
  <si>
    <t>631312141</t>
  </si>
  <si>
    <t>Doplnění rýh v dosavadních mazaninách betonem prostým</t>
  </si>
  <si>
    <t>-1991760448</t>
  </si>
  <si>
    <t>0,236</t>
  </si>
  <si>
    <t>80</t>
  </si>
  <si>
    <t>629991001</t>
  </si>
  <si>
    <t>Zakrytí podélných ploch fólií volně položenou /průchod/</t>
  </si>
  <si>
    <t>2100905679</t>
  </si>
  <si>
    <t>81</t>
  </si>
  <si>
    <t>619991011</t>
  </si>
  <si>
    <t>Zakrytí svislých ploch a prvků fólií přilepenou lepící páskou</t>
  </si>
  <si>
    <t>-197067375</t>
  </si>
  <si>
    <t>80,0</t>
  </si>
  <si>
    <t>90</t>
  </si>
  <si>
    <t>632450124</t>
  </si>
  <si>
    <t>Vyrovnávací cementový potěr tl do 50 mm ze suchých směsí provedený v pásu</t>
  </si>
  <si>
    <t>298219900</t>
  </si>
  <si>
    <t>1,2</t>
  </si>
  <si>
    <t>9</t>
  </si>
  <si>
    <t>Ostatní konstrukce a práce, bourání</t>
  </si>
  <si>
    <t>79</t>
  </si>
  <si>
    <t>952901111</t>
  </si>
  <si>
    <t>Vyčištění budov bytové a občanské výstavby při výšce podlaží do 4 m</t>
  </si>
  <si>
    <t>304995988</t>
  </si>
  <si>
    <t>171,0</t>
  </si>
  <si>
    <t>Lešení a stavební výtahy</t>
  </si>
  <si>
    <t>84</t>
  </si>
  <si>
    <t>949101111</t>
  </si>
  <si>
    <t>Lešení pomocné pro objekty pozemních staveb s lešeňovou podlahou v do 1,9 m zatížení do 150 kg/m2</t>
  </si>
  <si>
    <t>1473173094</t>
  </si>
  <si>
    <t>"podhledy,demont.EI"340,0</t>
  </si>
  <si>
    <t>96</t>
  </si>
  <si>
    <t>Bourání konstrukcí</t>
  </si>
  <si>
    <t>10</t>
  </si>
  <si>
    <t>962031132</t>
  </si>
  <si>
    <t>Bourání příček z cihel pálených na MVC tl do 100 mm</t>
  </si>
  <si>
    <t>-1886823584</t>
  </si>
  <si>
    <t>(2,8*6,05)*3,8</t>
  </si>
  <si>
    <t>962032230</t>
  </si>
  <si>
    <t>Bourání zdiva z cihel pálených nebo vápenopískových na MV nebo MVC do 1 m3</t>
  </si>
  <si>
    <t>1969278316</t>
  </si>
  <si>
    <t>1,25*3,8*0,3</t>
  </si>
  <si>
    <t>965081213</t>
  </si>
  <si>
    <t>Bourání podlah z dlaždic keramických tl do 10 mm plochy přes 1 m2</t>
  </si>
  <si>
    <t>-1704263172</t>
  </si>
  <si>
    <t>1,3*2,5</t>
  </si>
  <si>
    <t>1,6*2,6</t>
  </si>
  <si>
    <t>29</t>
  </si>
  <si>
    <t>966080113</t>
  </si>
  <si>
    <t>Bourání kontaktního zateplení z desek z minerální vlny tloušťky do 120 mm</t>
  </si>
  <si>
    <t>-1639706472</t>
  </si>
  <si>
    <t xml:space="preserve">"stávající  zádveří vstupu  stěny ,podhled/předpoklad/"12,0</t>
  </si>
  <si>
    <t>67</t>
  </si>
  <si>
    <t>967023692</t>
  </si>
  <si>
    <t xml:space="preserve">Přisekání  ploch s tvrdým povrchem pl do 2 m2 /plocha pod čistící rohož</t>
  </si>
  <si>
    <t>16</t>
  </si>
  <si>
    <t>-2003479987</t>
  </si>
  <si>
    <t>20</t>
  </si>
  <si>
    <t>967031142</t>
  </si>
  <si>
    <t>Přisekání rovných ostění po hrubém odbourání v cihelném zdivu na MC</t>
  </si>
  <si>
    <t>-624000191</t>
  </si>
  <si>
    <t>(1,4*2+0,9)*0,5</t>
  </si>
  <si>
    <t>3,3*0,3+(0,3*1,0)*2</t>
  </si>
  <si>
    <t>0,1*3,3*2+(2,8+6,05)*0,1*2</t>
  </si>
  <si>
    <t>14</t>
  </si>
  <si>
    <t>968062455</t>
  </si>
  <si>
    <t xml:space="preserve">Vybourání dřevěných dveřních zárubní pl do 2 m2  vč.vyvěšení křídel</t>
  </si>
  <si>
    <t>-1810083456</t>
  </si>
  <si>
    <t>11</t>
  </si>
  <si>
    <t>968072455</t>
  </si>
  <si>
    <t xml:space="preserve">Vybourání kovových dveřních zárubní pl do 2 m2  vč.vyvěšení křídel</t>
  </si>
  <si>
    <t>145263506</t>
  </si>
  <si>
    <t>2,0*2</t>
  </si>
  <si>
    <t>12</t>
  </si>
  <si>
    <t>968072641</t>
  </si>
  <si>
    <t>Vybourání kovových stěn kromě výkladních</t>
  </si>
  <si>
    <t>-61498064</t>
  </si>
  <si>
    <t>(1,7+2,7)*3,3</t>
  </si>
  <si>
    <t xml:space="preserve">"stěna PVC"2,3*3,3 </t>
  </si>
  <si>
    <t>18</t>
  </si>
  <si>
    <t>776201811</t>
  </si>
  <si>
    <t>Demontáž lepených povlakových podlah bez podložky ručně</t>
  </si>
  <si>
    <t>-1491004059</t>
  </si>
  <si>
    <t>koberec</t>
  </si>
  <si>
    <t>"mč 1.10,1.14,1.15,1.18"66,76</t>
  </si>
  <si>
    <t>"mč 1.20"42,7</t>
  </si>
  <si>
    <t>"mč.1.28"4,25</t>
  </si>
  <si>
    <t>PVC</t>
  </si>
  <si>
    <t>"mč.1.27"38,27</t>
  </si>
  <si>
    <t>30</t>
  </si>
  <si>
    <t>771471810</t>
  </si>
  <si>
    <t>Demontáž soklíků z dlaždic keramických kladených do malty rovných</t>
  </si>
  <si>
    <t>m</t>
  </si>
  <si>
    <t>-1569292559</t>
  </si>
  <si>
    <t>10,10+0,2+0,7+0,3+7,5+0,4*3+1,6-(1,2+0,8*3)</t>
  </si>
  <si>
    <t>776991821</t>
  </si>
  <si>
    <t>Odstranění lepidla ručně z podlah</t>
  </si>
  <si>
    <t>1875831517</t>
  </si>
  <si>
    <t>13</t>
  </si>
  <si>
    <t>96R11</t>
  </si>
  <si>
    <t xml:space="preserve">Zajištění prostoru stavebních prací  proti prašnosti  -prachotěsná dočasná příčka  montáž a demontáž</t>
  </si>
  <si>
    <t>1199601808</t>
  </si>
  <si>
    <t>10,0</t>
  </si>
  <si>
    <t>19</t>
  </si>
  <si>
    <t>971033561</t>
  </si>
  <si>
    <t>Vybourání otvorů ve zdivu cihelném pl do 1 m2 na MVC nebo MV tl do 600 mm</t>
  </si>
  <si>
    <t>-1831252871</t>
  </si>
  <si>
    <t>0,9*1,4*0,5</t>
  </si>
  <si>
    <t>22</t>
  </si>
  <si>
    <t>767996701</t>
  </si>
  <si>
    <t>Demontáž atypických zámečnických konstrukcí řezáním hmotnosti jednotlivých dílů do 50 kg</t>
  </si>
  <si>
    <t>kg</t>
  </si>
  <si>
    <t>1729859924</t>
  </si>
  <si>
    <t>24</t>
  </si>
  <si>
    <t>974031664</t>
  </si>
  <si>
    <t>Vysekání rýh ve zdivu cihelném pro vtahování nosníků hl do 150 mm v do 150 mm</t>
  </si>
  <si>
    <t>-1844352339</t>
  </si>
  <si>
    <t>1,3*4</t>
  </si>
  <si>
    <t>23</t>
  </si>
  <si>
    <t>976074141</t>
  </si>
  <si>
    <t>Vybourání kotevních želez ze zdiva kamenného nebo betonového</t>
  </si>
  <si>
    <t>-768547827</t>
  </si>
  <si>
    <t>25</t>
  </si>
  <si>
    <t>767581802</t>
  </si>
  <si>
    <t>Demontáž podhledu lamel Feal /průduchy zachovat</t>
  </si>
  <si>
    <t>1142236424</t>
  </si>
  <si>
    <t>38,55+42,2</t>
  </si>
  <si>
    <t>26</t>
  </si>
  <si>
    <t>767582800</t>
  </si>
  <si>
    <t>Demontáž roštu podhledu</t>
  </si>
  <si>
    <t>1108865921</t>
  </si>
  <si>
    <t>27</t>
  </si>
  <si>
    <t>76642</t>
  </si>
  <si>
    <t xml:space="preserve">Demontáž truhlářského provedeného  podhledu</t>
  </si>
  <si>
    <t>-345371587</t>
  </si>
  <si>
    <t>"mč.1.27"20,0</t>
  </si>
  <si>
    <t>36</t>
  </si>
  <si>
    <t>7R1</t>
  </si>
  <si>
    <t>Vystěhování a demontáž stávajícího nábytku vč.uložení nebo deponie na místo určené investorem /předběžně</t>
  </si>
  <si>
    <t>hod</t>
  </si>
  <si>
    <t>-939749987</t>
  </si>
  <si>
    <t>"předběžně"100,0</t>
  </si>
  <si>
    <t>7R2</t>
  </si>
  <si>
    <t xml:space="preserve">Montáž a nastěhování zpět  stávajícího ponechaného nábytku vč.přesunu / předběžně</t>
  </si>
  <si>
    <t>-1344208222</t>
  </si>
  <si>
    <t>72</t>
  </si>
  <si>
    <t>96R10</t>
  </si>
  <si>
    <t xml:space="preserve">Stavební výpomoce  pro EI v rozpočtu EI</t>
  </si>
  <si>
    <t>1543206081</t>
  </si>
  <si>
    <t>997</t>
  </si>
  <si>
    <t>Přesun sutě</t>
  </si>
  <si>
    <t>77</t>
  </si>
  <si>
    <t>997013111</t>
  </si>
  <si>
    <t>Vnitrostaveništní doprava suti a vybouraných hmot pro budovy v do 6 m s použitím mechanizace</t>
  </si>
  <si>
    <t>-1912057116</t>
  </si>
  <si>
    <t>74</t>
  </si>
  <si>
    <t>997013501</t>
  </si>
  <si>
    <t>Odvoz suti a vybouraných hmot na skládku nebo meziskládku do 1 km se složením</t>
  </si>
  <si>
    <t>914506463</t>
  </si>
  <si>
    <t>75</t>
  </si>
  <si>
    <t>997013509</t>
  </si>
  <si>
    <t>Příplatek k odvozu suti a vybouraných hmot na skládku ZKD 1 km přes 1 km</t>
  </si>
  <si>
    <t>247576618</t>
  </si>
  <si>
    <t>16,032*15</t>
  </si>
  <si>
    <t>76</t>
  </si>
  <si>
    <t>997013631</t>
  </si>
  <si>
    <t>Poplatek za uložení na skládce (skládkovné) stavebního odpadu směsného kód odpadu 17 09 04</t>
  </si>
  <si>
    <t>-1421317673</t>
  </si>
  <si>
    <t>16,032</t>
  </si>
  <si>
    <t>998</t>
  </si>
  <si>
    <t>Přesun hmot</t>
  </si>
  <si>
    <t>78</t>
  </si>
  <si>
    <t>998011001</t>
  </si>
  <si>
    <t>Přesun hmot pro budovy zděné v do 6 m</t>
  </si>
  <si>
    <t>2021850714</t>
  </si>
  <si>
    <t>PSV</t>
  </si>
  <si>
    <t>Práce a dodávky PSV</t>
  </si>
  <si>
    <t>763</t>
  </si>
  <si>
    <t>Konstrukce suché výstavby</t>
  </si>
  <si>
    <t>763431013</t>
  </si>
  <si>
    <t>Montáž minerálního podhledu s vyjímatelnými panely vel. přes 0,72 m2 na zavěšený polozapuštěný rošt</t>
  </si>
  <si>
    <t>1989734598</t>
  </si>
  <si>
    <t xml:space="preserve">v případě mřížek v podhledech -zachovat  </t>
  </si>
  <si>
    <t>42,71+39,13</t>
  </si>
  <si>
    <t>590R30</t>
  </si>
  <si>
    <t xml:space="preserve">Akustický podhled kazetový , polozapuštený rastr 1200/1200mm  dále viz  tech. zpráva</t>
  </si>
  <si>
    <t>32</t>
  </si>
  <si>
    <t>1146226027</t>
  </si>
  <si>
    <t>bez prořezu</t>
  </si>
  <si>
    <t>5</t>
  </si>
  <si>
    <t>763131721</t>
  </si>
  <si>
    <t>SDK podhled skoková změna v do 0,5 m</t>
  </si>
  <si>
    <t>328931940</t>
  </si>
  <si>
    <t>vysoké nadpraží oken</t>
  </si>
  <si>
    <t>1,8+2,8</t>
  </si>
  <si>
    <t>763131731</t>
  </si>
  <si>
    <t>SDK podhled - čelo pro kazetové podhledy (F lišta) tl 12,5 mm</t>
  </si>
  <si>
    <t>2046657240</t>
  </si>
  <si>
    <t>76313R1</t>
  </si>
  <si>
    <t>SDK podhled desky 1xA 12,5 bez izolace dvouvrstvá spodní kce profil CD+UD</t>
  </si>
  <si>
    <t>-998426818</t>
  </si>
  <si>
    <t xml:space="preserve">mč.1.10,1.14,v místnostnosti č.1.18  a část 1.14 s pevnými okny SDK desky přímo na strop </t>
  </si>
  <si>
    <t>66,50</t>
  </si>
  <si>
    <t>39</t>
  </si>
  <si>
    <t>76313R2</t>
  </si>
  <si>
    <t>-1940003460</t>
  </si>
  <si>
    <t>mč.1.20 -kastlík v nadpraží oken</t>
  </si>
  <si>
    <t>(1,8+2,8)*0,5</t>
  </si>
  <si>
    <t>763131714</t>
  </si>
  <si>
    <t>SDK podhled základní penetrační nátěr</t>
  </si>
  <si>
    <t>-1706682843</t>
  </si>
  <si>
    <t>763R1</t>
  </si>
  <si>
    <t xml:space="preserve">povrchová úprava SDK nátěr </t>
  </si>
  <si>
    <t>-646134923</t>
  </si>
  <si>
    <t>38</t>
  </si>
  <si>
    <t>998763200</t>
  </si>
  <si>
    <t>Přesun hmot procentní pro dřevostavby v objektech v do 6 m</t>
  </si>
  <si>
    <t>%</t>
  </si>
  <si>
    <t>627843725</t>
  </si>
  <si>
    <t>766</t>
  </si>
  <si>
    <t>Konstrukce truhlářské</t>
  </si>
  <si>
    <t>50</t>
  </si>
  <si>
    <t>7660</t>
  </si>
  <si>
    <t xml:space="preserve">Popis truhlářských  výrobků ve výpisech  proj.dokumentace a katalog.listů -ocenit ,dodávky a montáže,zaměření  dopravy,přesunu hmot  a povrchových úprav /pokud není uvedeno jinak/tuto položku neoceňovat- pouze poznámka</t>
  </si>
  <si>
    <t>pozn</t>
  </si>
  <si>
    <t>608299927</t>
  </si>
  <si>
    <t>53</t>
  </si>
  <si>
    <t>766694111</t>
  </si>
  <si>
    <t>Montáž parapetních desek dřevěných nebo plastových šířky do 30 cm délky do 1,0 m</t>
  </si>
  <si>
    <t>-648669259</t>
  </si>
  <si>
    <t>52</t>
  </si>
  <si>
    <t>607R94</t>
  </si>
  <si>
    <t>deska parapetní dřevotřísková vnitřní povrch laminát vč.konc</t>
  </si>
  <si>
    <t>-1843387303</t>
  </si>
  <si>
    <t>přeměřit na místě</t>
  </si>
  <si>
    <t>0,9*2*1,05</t>
  </si>
  <si>
    <t>55</t>
  </si>
  <si>
    <t>766R1</t>
  </si>
  <si>
    <t xml:space="preserve">02-Vnitřní prosklená stěna 1600/2330 s otevíravé dveře pravé 900/1970  dub   vč.panikové kování a dal.bezpečnostních prvků   dále dle tabulky D-03 dodávka a montáž</t>
  </si>
  <si>
    <t>ks</t>
  </si>
  <si>
    <t>-1894819888</t>
  </si>
  <si>
    <t>56</t>
  </si>
  <si>
    <t>766R2</t>
  </si>
  <si>
    <t xml:space="preserve">01-Vstupní plastová prosklená stěna 1530/2650 s otevíravé dveře pravé 900/1970 vč.bezpečnostních prvků  -dále dle tabulky D-03 dodávka a montáž</t>
  </si>
  <si>
    <t>1857781197</t>
  </si>
  <si>
    <t xml:space="preserve">vč.vnitřních a vnějších utěsňovacích  pásků</t>
  </si>
  <si>
    <t>49</t>
  </si>
  <si>
    <t>766622115</t>
  </si>
  <si>
    <t>Montáž plastových oken plochy přes 1 m2 pevných výšky do 1,5 m s rámem do zdiva</t>
  </si>
  <si>
    <t>-896110316</t>
  </si>
  <si>
    <t xml:space="preserve">osadit na osu  střed otvoru</t>
  </si>
  <si>
    <t>46</t>
  </si>
  <si>
    <t>R003</t>
  </si>
  <si>
    <t xml:space="preserve">18-Okno plastové vnitřní 900/1400 dále dle výkresuč.D-03   / kompletní dodávka,doprava</t>
  </si>
  <si>
    <t>-1004847844</t>
  </si>
  <si>
    <t>82</t>
  </si>
  <si>
    <t>766691915</t>
  </si>
  <si>
    <t>Vyvěšení nebo zavěšení dřevěných křídel dveří pl přes 2 m2</t>
  </si>
  <si>
    <t>-455492739</t>
  </si>
  <si>
    <t>stávajících křídel proskl.stěn vč.uložení</t>
  </si>
  <si>
    <t>"zavěšení"3</t>
  </si>
  <si>
    <t>83</t>
  </si>
  <si>
    <t>766691931</t>
  </si>
  <si>
    <t xml:space="preserve">Seřízení dřevěného  dveřního otvíracího  křídla/stávající/</t>
  </si>
  <si>
    <t>1151642827</t>
  </si>
  <si>
    <t>57</t>
  </si>
  <si>
    <t>998766201</t>
  </si>
  <si>
    <t>Přesun hmot procentní pro konstrukce truhlářské v objektech v do 6 m</t>
  </si>
  <si>
    <t>-2112918982</t>
  </si>
  <si>
    <t>767</t>
  </si>
  <si>
    <t>Konstrukce zámečnické</t>
  </si>
  <si>
    <t>65</t>
  </si>
  <si>
    <t>767531111</t>
  </si>
  <si>
    <t>Montáž vstupních kovových nebo plastových rohoží čistících zón</t>
  </si>
  <si>
    <t>-89166994</t>
  </si>
  <si>
    <t>1,5*1,5</t>
  </si>
  <si>
    <t>66</t>
  </si>
  <si>
    <t>69752070</t>
  </si>
  <si>
    <t>rohož vstupní provedení umělohmotné profily se silon. Kartáčky</t>
  </si>
  <si>
    <t>588066833</t>
  </si>
  <si>
    <t>63</t>
  </si>
  <si>
    <t>767531121</t>
  </si>
  <si>
    <t>Osazení zapuštěného rámu z L profilů k čistícím rohožím</t>
  </si>
  <si>
    <t>473250075</t>
  </si>
  <si>
    <t>64</t>
  </si>
  <si>
    <t>69752160</t>
  </si>
  <si>
    <t>rám pro zapuštění profil L-30/30 25/25 20/30 15/30-Al</t>
  </si>
  <si>
    <t>995518900</t>
  </si>
  <si>
    <t>6,0*1,1</t>
  </si>
  <si>
    <t>93</t>
  </si>
  <si>
    <t>998767201</t>
  </si>
  <si>
    <t>Přesun hmot procentní pro zámečnické konstrukce v objektech v do 6 m</t>
  </si>
  <si>
    <t>1051470481</t>
  </si>
  <si>
    <t>776</t>
  </si>
  <si>
    <t>Podlahy povlakové</t>
  </si>
  <si>
    <t>33</t>
  </si>
  <si>
    <t>776111311</t>
  </si>
  <si>
    <t>Vysátí podkladu povlakových podlah</t>
  </si>
  <si>
    <t>-1493260637</t>
  </si>
  <si>
    <t>34</t>
  </si>
  <si>
    <t>776121111</t>
  </si>
  <si>
    <t>Vodou ředitelná penetrace savého podkladu povlakových podlah ředěná v poměru 1:3</t>
  </si>
  <si>
    <t>-2029508658</t>
  </si>
  <si>
    <t>95</t>
  </si>
  <si>
    <t>776141122</t>
  </si>
  <si>
    <t>Vyrovnání podkladu povlakových podlah stěrkou pevnosti 30 MPa tl 5 mm</t>
  </si>
  <si>
    <t>1178417480</t>
  </si>
  <si>
    <t>31</t>
  </si>
  <si>
    <t>776211111</t>
  </si>
  <si>
    <t>Lepení textilních pásů</t>
  </si>
  <si>
    <t>-960662927</t>
  </si>
  <si>
    <t>5,08+55,61+5,86+21,66+42,71+39,13</t>
  </si>
  <si>
    <t>69751062</t>
  </si>
  <si>
    <t>koberec zátěžový dle tech. popisu v kat. listu INT 01</t>
  </si>
  <si>
    <t>200930606</t>
  </si>
  <si>
    <t>"lišty"85,0*0,1</t>
  </si>
  <si>
    <t>178,55*1,15 'Přepočtené koeficientem množství</t>
  </si>
  <si>
    <t>40</t>
  </si>
  <si>
    <t>776421312</t>
  </si>
  <si>
    <t>Montáž přechodových šroubovaných lišt</t>
  </si>
  <si>
    <t>1952153361</t>
  </si>
  <si>
    <t>13,0</t>
  </si>
  <si>
    <t>"boční hrana rampy"1,7</t>
  </si>
  <si>
    <t>41</t>
  </si>
  <si>
    <t>55343125</t>
  </si>
  <si>
    <t>profil přechodový Al vrtaný 30mm leštěná mosaz</t>
  </si>
  <si>
    <t>-818372216</t>
  </si>
  <si>
    <t>14,7</t>
  </si>
  <si>
    <t>14,7*1,02 'Přepočtené koeficientem množství</t>
  </si>
  <si>
    <t>42</t>
  </si>
  <si>
    <t>776421R</t>
  </si>
  <si>
    <t xml:space="preserve">Montáž soklu  z podlahoviny do lišt /vč.lišt</t>
  </si>
  <si>
    <t>1026375124</t>
  </si>
  <si>
    <t xml:space="preserve">bude upřesněno dle rozmístění nábytku u stěn </t>
  </si>
  <si>
    <t>85,0</t>
  </si>
  <si>
    <t>43</t>
  </si>
  <si>
    <t>998776201</t>
  </si>
  <si>
    <t>Přesun hmot procentní pro podlahy povlakové v objektech v do 6 m</t>
  </si>
  <si>
    <t>2125904793</t>
  </si>
  <si>
    <t>784</t>
  </si>
  <si>
    <t>Dokončovací práce - malby a tapety</t>
  </si>
  <si>
    <t>85</t>
  </si>
  <si>
    <t>784111001</t>
  </si>
  <si>
    <t>Oprášení (ometení ) podkladu v místnostech výšky do 3,80 m - jen plochy dotčené stavbou</t>
  </si>
  <si>
    <t>1806620735</t>
  </si>
  <si>
    <t>91</t>
  </si>
  <si>
    <t>784111031</t>
  </si>
  <si>
    <t>Omytí podkladu v místnostech výšky do 3,80 m</t>
  </si>
  <si>
    <t>-103294922</t>
  </si>
  <si>
    <t>86</t>
  </si>
  <si>
    <t>784181001</t>
  </si>
  <si>
    <t>Jednonásobné pačokování v místnostech výšky do 3,80 m</t>
  </si>
  <si>
    <t>2125095779</t>
  </si>
  <si>
    <t>87</t>
  </si>
  <si>
    <t>78431R2</t>
  </si>
  <si>
    <t xml:space="preserve">Dvojnásobné  malby  v místnostech výšky do 3,80 m     -vč.zakrývání ploch  -  jen plochy dotčené stavbou</t>
  </si>
  <si>
    <t>640969685</t>
  </si>
  <si>
    <t>27,0</t>
  </si>
  <si>
    <t>36,8</t>
  </si>
  <si>
    <t>95,76+21,66</t>
  </si>
  <si>
    <t>84,48</t>
  </si>
  <si>
    <t>786</t>
  </si>
  <si>
    <t>Dokončovací práce - čalounické úpravy</t>
  </si>
  <si>
    <t>48</t>
  </si>
  <si>
    <t>786626121</t>
  </si>
  <si>
    <t>Montáž lamelové žaluzie vnitřní nebo do oken ,dveří</t>
  </si>
  <si>
    <t>-361292298</t>
  </si>
  <si>
    <t>dle výkres D-1.1</t>
  </si>
  <si>
    <t>"01/Ž"1,5*2,65</t>
  </si>
  <si>
    <t>"02/Ž"1,6*2,33</t>
  </si>
  <si>
    <t>"03/Ž"4,0*2,0</t>
  </si>
  <si>
    <t>"04/Ž"1,2*2,0</t>
  </si>
  <si>
    <t>"05/Ž"1,2*1,5</t>
  </si>
  <si>
    <t>"06/Ž"0,9*2,4*2</t>
  </si>
  <si>
    <t>54</t>
  </si>
  <si>
    <t>786R1</t>
  </si>
  <si>
    <t xml:space="preserve">Vnitřní žaluzie - hliníkové horizontální  lamelové  bilé</t>
  </si>
  <si>
    <t>-286469852</t>
  </si>
  <si>
    <t>VRN</t>
  </si>
  <si>
    <t>Vedlejší rozpočtové náklady</t>
  </si>
  <si>
    <t>88</t>
  </si>
  <si>
    <t>RN3</t>
  </si>
  <si>
    <t>-191238696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</si>
</sst>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22005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Stavební úpravy městské knihovny Třeboň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Třeboň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26. 4. 2022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73</v>
      </c>
      <c r="BT94" s="101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4.75" customHeight="1">
      <c r="A95" s="102" t="s">
        <v>77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'22005 - Stavební úpravy m...'!J28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78</v>
      </c>
      <c r="AR95" s="103"/>
      <c r="AS95" s="109">
        <v>0</v>
      </c>
      <c r="AT95" s="110">
        <f>ROUND(SUM(AV95:AW95),2)</f>
        <v>0</v>
      </c>
      <c r="AU95" s="111">
        <f>'22005 - Stavební úpravy m...'!P129</f>
        <v>0</v>
      </c>
      <c r="AV95" s="110">
        <f>'22005 - Stavební úpravy m...'!J31</f>
        <v>0</v>
      </c>
      <c r="AW95" s="110">
        <f>'22005 - Stavební úpravy m...'!J32</f>
        <v>0</v>
      </c>
      <c r="AX95" s="110">
        <f>'22005 - Stavební úpravy m...'!J33</f>
        <v>0</v>
      </c>
      <c r="AY95" s="110">
        <f>'22005 - Stavební úpravy m...'!J34</f>
        <v>0</v>
      </c>
      <c r="AZ95" s="110">
        <f>'22005 - Stavební úpravy m...'!F31</f>
        <v>0</v>
      </c>
      <c r="BA95" s="110">
        <f>'22005 - Stavební úpravy m...'!F32</f>
        <v>0</v>
      </c>
      <c r="BB95" s="110">
        <f>'22005 - Stavební úpravy m...'!F33</f>
        <v>0</v>
      </c>
      <c r="BC95" s="110">
        <f>'22005 - Stavební úpravy m...'!F34</f>
        <v>0</v>
      </c>
      <c r="BD95" s="112">
        <f>'22005 - Stavební úpravy m...'!F35</f>
        <v>0</v>
      </c>
      <c r="BE95" s="7"/>
      <c r="BT95" s="113" t="s">
        <v>79</v>
      </c>
      <c r="BU95" s="113" t="s">
        <v>80</v>
      </c>
      <c r="BV95" s="113" t="s">
        <v>75</v>
      </c>
      <c r="BW95" s="113" t="s">
        <v>4</v>
      </c>
      <c r="BX95" s="113" t="s">
        <v>76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2005 - Stavební úpravy 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82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26. 4. 2022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tr">
        <f>IF('Rekapitulace stavby'!AN10="","",'Rekapitulace stavby'!AN10)</f>
        <v/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tr">
        <f>IF('Rekapitulace stavby'!E11="","",'Rekapitulace stavby'!E11)</f>
        <v xml:space="preserve"> </v>
      </c>
      <c r="F13" s="37"/>
      <c r="G13" s="37"/>
      <c r="H13" s="37"/>
      <c r="I13" s="31" t="s">
        <v>27</v>
      </c>
      <c r="J13" s="26" t="str">
        <f>IF('Rekapitulace stavby'!AN11="","",'Rekapitulace stavby'!AN11)</f>
        <v/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31" t="s">
        <v>25</v>
      </c>
      <c r="J18" s="26" t="str">
        <f>IF('Rekapitulace stavby'!AN16="","",'Rekapitulace stavby'!AN16)</f>
        <v/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tr">
        <f>IF('Rekapitulace stavby'!E17="","",'Rekapitulace stavby'!E17)</f>
        <v xml:space="preserve"> </v>
      </c>
      <c r="F19" s="37"/>
      <c r="G19" s="37"/>
      <c r="H19" s="37"/>
      <c r="I19" s="31" t="s">
        <v>27</v>
      </c>
      <c r="J19" s="26" t="str">
        <f>IF('Rekapitulace stavby'!AN17="","",'Rekapitulace stavby'!AN17)</f>
        <v/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32</v>
      </c>
      <c r="E21" s="37"/>
      <c r="F21" s="37"/>
      <c r="G21" s="37"/>
      <c r="H21" s="37"/>
      <c r="I21" s="31" t="s">
        <v>25</v>
      </c>
      <c r="J21" s="26" t="str">
        <f>IF('Rekapitulace stavby'!AN19="","",'Rekapitulace stavby'!AN19)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tr">
        <f>IF('Rekapitulace stavby'!E20="","",'Rekapitulace stavby'!E20)</f>
        <v xml:space="preserve"> </v>
      </c>
      <c r="F22" s="37"/>
      <c r="G22" s="37"/>
      <c r="H22" s="37"/>
      <c r="I22" s="31" t="s">
        <v>27</v>
      </c>
      <c r="J22" s="26" t="str">
        <f>IF('Rekapitulace stavby'!AN20="","",'Rekapitulace stavby'!AN20)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33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34</v>
      </c>
      <c r="E28" s="37"/>
      <c r="F28" s="37"/>
      <c r="G28" s="37"/>
      <c r="H28" s="37"/>
      <c r="I28" s="37"/>
      <c r="J28" s="95">
        <f>ROUND(J129,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36</v>
      </c>
      <c r="G30" s="37"/>
      <c r="H30" s="37"/>
      <c r="I30" s="42" t="s">
        <v>35</v>
      </c>
      <c r="J30" s="42" t="s">
        <v>37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38</v>
      </c>
      <c r="E31" s="31" t="s">
        <v>39</v>
      </c>
      <c r="F31" s="120">
        <f>ROUND((SUM(BE129:BE387)),  2)</f>
        <v>0</v>
      </c>
      <c r="G31" s="37"/>
      <c r="H31" s="37"/>
      <c r="I31" s="121">
        <v>0.20999999999999999</v>
      </c>
      <c r="J31" s="120">
        <f>ROUND(((SUM(BE129:BE387))*I31),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40</v>
      </c>
      <c r="F32" s="120">
        <f>ROUND((SUM(BF129:BF387)),  2)</f>
        <v>0</v>
      </c>
      <c r="G32" s="37"/>
      <c r="H32" s="37"/>
      <c r="I32" s="121">
        <v>0.14999999999999999</v>
      </c>
      <c r="J32" s="120">
        <f>ROUND(((SUM(BF129:BF387))*I32),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41</v>
      </c>
      <c r="F33" s="120">
        <f>ROUND((SUM(BG129:BG387)),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42</v>
      </c>
      <c r="F34" s="120">
        <f>ROUND((SUM(BH129:BH387)),  2)</f>
        <v>0</v>
      </c>
      <c r="G34" s="37"/>
      <c r="H34" s="37"/>
      <c r="I34" s="121">
        <v>0.14999999999999999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0">
        <f>ROUND((SUM(BI129:BI387)),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44</v>
      </c>
      <c r="E37" s="80"/>
      <c r="F37" s="80"/>
      <c r="G37" s="124" t="s">
        <v>45</v>
      </c>
      <c r="H37" s="125" t="s">
        <v>46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28" t="s">
        <v>50</v>
      </c>
      <c r="G61" s="57" t="s">
        <v>49</v>
      </c>
      <c r="H61" s="40"/>
      <c r="I61" s="40"/>
      <c r="J61" s="129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28" t="s">
        <v>50</v>
      </c>
      <c r="G76" s="57" t="s">
        <v>49</v>
      </c>
      <c r="H76" s="40"/>
      <c r="I76" s="40"/>
      <c r="J76" s="129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Stavební úpravy městské knihovny Třeboň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>Třeboň</v>
      </c>
      <c r="G87" s="37"/>
      <c r="H87" s="37"/>
      <c r="I87" s="31" t="s">
        <v>22</v>
      </c>
      <c r="J87" s="68" t="str">
        <f>IF(J10="","",J10)</f>
        <v>26. 4. 2022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 xml:space="preserve"> </v>
      </c>
      <c r="G89" s="37"/>
      <c r="H89" s="37"/>
      <c r="I89" s="31" t="s">
        <v>30</v>
      </c>
      <c r="J89" s="35" t="str">
        <f>E19</f>
        <v xml:space="preserve"> 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31" t="s">
        <v>32</v>
      </c>
      <c r="J90" s="35" t="str">
        <f>E22</f>
        <v xml:space="preserve"> 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84</v>
      </c>
      <c r="D92" s="122"/>
      <c r="E92" s="122"/>
      <c r="F92" s="122"/>
      <c r="G92" s="122"/>
      <c r="H92" s="122"/>
      <c r="I92" s="122"/>
      <c r="J92" s="131" t="s">
        <v>85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86</v>
      </c>
      <c r="D94" s="37"/>
      <c r="E94" s="37"/>
      <c r="F94" s="37"/>
      <c r="G94" s="37"/>
      <c r="H94" s="37"/>
      <c r="I94" s="37"/>
      <c r="J94" s="95">
        <f>J129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87</v>
      </c>
    </row>
    <row r="95" s="9" customFormat="1" ht="24.96" customHeight="1">
      <c r="A95" s="9"/>
      <c r="B95" s="133"/>
      <c r="C95" s="9"/>
      <c r="D95" s="134" t="s">
        <v>88</v>
      </c>
      <c r="E95" s="135"/>
      <c r="F95" s="135"/>
      <c r="G95" s="135"/>
      <c r="H95" s="135"/>
      <c r="I95" s="135"/>
      <c r="J95" s="136">
        <f>J130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89</v>
      </c>
      <c r="E96" s="139"/>
      <c r="F96" s="139"/>
      <c r="G96" s="139"/>
      <c r="H96" s="139"/>
      <c r="I96" s="139"/>
      <c r="J96" s="140">
        <f>J131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90</v>
      </c>
      <c r="E97" s="139"/>
      <c r="F97" s="139"/>
      <c r="G97" s="139"/>
      <c r="H97" s="139"/>
      <c r="I97" s="139"/>
      <c r="J97" s="140">
        <f>J142</f>
        <v>0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91</v>
      </c>
      <c r="E98" s="139"/>
      <c r="F98" s="139"/>
      <c r="G98" s="139"/>
      <c r="H98" s="139"/>
      <c r="I98" s="139"/>
      <c r="J98" s="140">
        <f>J144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92</v>
      </c>
      <c r="E99" s="139"/>
      <c r="F99" s="139"/>
      <c r="G99" s="139"/>
      <c r="H99" s="139"/>
      <c r="I99" s="139"/>
      <c r="J99" s="140">
        <f>J186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93</v>
      </c>
      <c r="E100" s="139"/>
      <c r="F100" s="139"/>
      <c r="G100" s="139"/>
      <c r="H100" s="139"/>
      <c r="I100" s="139"/>
      <c r="J100" s="140">
        <f>J190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94</v>
      </c>
      <c r="E101" s="139"/>
      <c r="F101" s="139"/>
      <c r="G101" s="139"/>
      <c r="H101" s="139"/>
      <c r="I101" s="139"/>
      <c r="J101" s="140">
        <f>J194</f>
        <v>0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7"/>
      <c r="C102" s="10"/>
      <c r="D102" s="138" t="s">
        <v>95</v>
      </c>
      <c r="E102" s="139"/>
      <c r="F102" s="139"/>
      <c r="G102" s="139"/>
      <c r="H102" s="139"/>
      <c r="I102" s="139"/>
      <c r="J102" s="140">
        <f>J257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96</v>
      </c>
      <c r="E103" s="139"/>
      <c r="F103" s="139"/>
      <c r="G103" s="139"/>
      <c r="H103" s="139"/>
      <c r="I103" s="139"/>
      <c r="J103" s="140">
        <f>J266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3"/>
      <c r="C104" s="9"/>
      <c r="D104" s="134" t="s">
        <v>97</v>
      </c>
      <c r="E104" s="135"/>
      <c r="F104" s="135"/>
      <c r="G104" s="135"/>
      <c r="H104" s="135"/>
      <c r="I104" s="135"/>
      <c r="J104" s="136">
        <f>J268</f>
        <v>0</v>
      </c>
      <c r="K104" s="9"/>
      <c r="L104" s="13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7"/>
      <c r="C105" s="10"/>
      <c r="D105" s="138" t="s">
        <v>98</v>
      </c>
      <c r="E105" s="139"/>
      <c r="F105" s="139"/>
      <c r="G105" s="139"/>
      <c r="H105" s="139"/>
      <c r="I105" s="139"/>
      <c r="J105" s="140">
        <f>J269</f>
        <v>0</v>
      </c>
      <c r="K105" s="10"/>
      <c r="L105" s="13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7"/>
      <c r="C106" s="10"/>
      <c r="D106" s="138" t="s">
        <v>99</v>
      </c>
      <c r="E106" s="139"/>
      <c r="F106" s="139"/>
      <c r="G106" s="139"/>
      <c r="H106" s="139"/>
      <c r="I106" s="139"/>
      <c r="J106" s="140">
        <f>J295</f>
        <v>0</v>
      </c>
      <c r="K106" s="10"/>
      <c r="L106" s="13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7"/>
      <c r="C107" s="10"/>
      <c r="D107" s="138" t="s">
        <v>100</v>
      </c>
      <c r="E107" s="139"/>
      <c r="F107" s="139"/>
      <c r="G107" s="139"/>
      <c r="H107" s="139"/>
      <c r="I107" s="139"/>
      <c r="J107" s="140">
        <f>J319</f>
        <v>0</v>
      </c>
      <c r="K107" s="10"/>
      <c r="L107" s="13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7"/>
      <c r="C108" s="10"/>
      <c r="D108" s="138" t="s">
        <v>101</v>
      </c>
      <c r="E108" s="139"/>
      <c r="F108" s="139"/>
      <c r="G108" s="139"/>
      <c r="H108" s="139"/>
      <c r="I108" s="139"/>
      <c r="J108" s="140">
        <f>J331</f>
        <v>0</v>
      </c>
      <c r="K108" s="10"/>
      <c r="L108" s="13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7"/>
      <c r="C109" s="10"/>
      <c r="D109" s="138" t="s">
        <v>102</v>
      </c>
      <c r="E109" s="139"/>
      <c r="F109" s="139"/>
      <c r="G109" s="139"/>
      <c r="H109" s="139"/>
      <c r="I109" s="139"/>
      <c r="J109" s="140">
        <f>J356</f>
        <v>0</v>
      </c>
      <c r="K109" s="10"/>
      <c r="L109" s="13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7"/>
      <c r="C110" s="10"/>
      <c r="D110" s="138" t="s">
        <v>103</v>
      </c>
      <c r="E110" s="139"/>
      <c r="F110" s="139"/>
      <c r="G110" s="139"/>
      <c r="H110" s="139"/>
      <c r="I110" s="139"/>
      <c r="J110" s="140">
        <f>J375</f>
        <v>0</v>
      </c>
      <c r="K110" s="10"/>
      <c r="L110" s="13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33"/>
      <c r="C111" s="9"/>
      <c r="D111" s="134" t="s">
        <v>104</v>
      </c>
      <c r="E111" s="135"/>
      <c r="F111" s="135"/>
      <c r="G111" s="135"/>
      <c r="H111" s="135"/>
      <c r="I111" s="135"/>
      <c r="J111" s="136">
        <f>J386</f>
        <v>0</v>
      </c>
      <c r="K111" s="9"/>
      <c r="L111" s="13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105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16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66" t="str">
        <f>E7</f>
        <v>Stavební úpravy městské knihovny Třeboň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7"/>
      <c r="E123" s="37"/>
      <c r="F123" s="26" t="str">
        <f>F10</f>
        <v>Třeboň</v>
      </c>
      <c r="G123" s="37"/>
      <c r="H123" s="37"/>
      <c r="I123" s="31" t="s">
        <v>22</v>
      </c>
      <c r="J123" s="68" t="str">
        <f>IF(J10="","",J10)</f>
        <v>26. 4. 2022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7"/>
      <c r="E125" s="37"/>
      <c r="F125" s="26" t="str">
        <f>E13</f>
        <v xml:space="preserve"> </v>
      </c>
      <c r="G125" s="37"/>
      <c r="H125" s="37"/>
      <c r="I125" s="31" t="s">
        <v>30</v>
      </c>
      <c r="J125" s="35" t="str">
        <f>E19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7"/>
      <c r="E126" s="37"/>
      <c r="F126" s="26" t="str">
        <f>IF(E16="","",E16)</f>
        <v>Vyplň údaj</v>
      </c>
      <c r="G126" s="37"/>
      <c r="H126" s="37"/>
      <c r="I126" s="31" t="s">
        <v>32</v>
      </c>
      <c r="J126" s="35" t="str">
        <f>E22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41"/>
      <c r="B128" s="142"/>
      <c r="C128" s="143" t="s">
        <v>106</v>
      </c>
      <c r="D128" s="144" t="s">
        <v>59</v>
      </c>
      <c r="E128" s="144" t="s">
        <v>55</v>
      </c>
      <c r="F128" s="144" t="s">
        <v>56</v>
      </c>
      <c r="G128" s="144" t="s">
        <v>107</v>
      </c>
      <c r="H128" s="144" t="s">
        <v>108</v>
      </c>
      <c r="I128" s="144" t="s">
        <v>109</v>
      </c>
      <c r="J128" s="145" t="s">
        <v>85</v>
      </c>
      <c r="K128" s="146" t="s">
        <v>110</v>
      </c>
      <c r="L128" s="147"/>
      <c r="M128" s="85" t="s">
        <v>1</v>
      </c>
      <c r="N128" s="86" t="s">
        <v>38</v>
      </c>
      <c r="O128" s="86" t="s">
        <v>111</v>
      </c>
      <c r="P128" s="86" t="s">
        <v>112</v>
      </c>
      <c r="Q128" s="86" t="s">
        <v>113</v>
      </c>
      <c r="R128" s="86" t="s">
        <v>114</v>
      </c>
      <c r="S128" s="86" t="s">
        <v>115</v>
      </c>
      <c r="T128" s="87" t="s">
        <v>116</v>
      </c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</row>
    <row r="129" s="2" customFormat="1" ht="22.8" customHeight="1">
      <c r="A129" s="37"/>
      <c r="B129" s="38"/>
      <c r="C129" s="92" t="s">
        <v>117</v>
      </c>
      <c r="D129" s="37"/>
      <c r="E129" s="37"/>
      <c r="F129" s="37"/>
      <c r="G129" s="37"/>
      <c r="H129" s="37"/>
      <c r="I129" s="37"/>
      <c r="J129" s="148">
        <f>BK129</f>
        <v>0</v>
      </c>
      <c r="K129" s="37"/>
      <c r="L129" s="38"/>
      <c r="M129" s="88"/>
      <c r="N129" s="72"/>
      <c r="O129" s="89"/>
      <c r="P129" s="149">
        <f>P130+P268+P386</f>
        <v>0</v>
      </c>
      <c r="Q129" s="89"/>
      <c r="R129" s="149">
        <f>R130+R268+R386</f>
        <v>18.309186459999999</v>
      </c>
      <c r="S129" s="89"/>
      <c r="T129" s="150">
        <f>T130+T268+T386</f>
        <v>16.544432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73</v>
      </c>
      <c r="AU129" s="18" t="s">
        <v>87</v>
      </c>
      <c r="BK129" s="151">
        <f>BK130+BK268+BK386</f>
        <v>0</v>
      </c>
    </row>
    <row r="130" s="12" customFormat="1" ht="25.92" customHeight="1">
      <c r="A130" s="12"/>
      <c r="B130" s="152"/>
      <c r="C130" s="12"/>
      <c r="D130" s="153" t="s">
        <v>73</v>
      </c>
      <c r="E130" s="154" t="s">
        <v>118</v>
      </c>
      <c r="F130" s="154" t="s">
        <v>119</v>
      </c>
      <c r="G130" s="12"/>
      <c r="H130" s="12"/>
      <c r="I130" s="155"/>
      <c r="J130" s="156">
        <f>BK130</f>
        <v>0</v>
      </c>
      <c r="K130" s="12"/>
      <c r="L130" s="152"/>
      <c r="M130" s="157"/>
      <c r="N130" s="158"/>
      <c r="O130" s="158"/>
      <c r="P130" s="159">
        <f>P131+P142+P144+P186+P190+P194+P257+P266</f>
        <v>0</v>
      </c>
      <c r="Q130" s="158"/>
      <c r="R130" s="159">
        <f>R131+R142+R144+R186+R190+R194+R257+R266</f>
        <v>14.296367170000002</v>
      </c>
      <c r="S130" s="158"/>
      <c r="T130" s="160">
        <f>T131+T142+T144+T186+T190+T194+T257+T266</f>
        <v>16.376432000000001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3" t="s">
        <v>79</v>
      </c>
      <c r="AT130" s="161" t="s">
        <v>73</v>
      </c>
      <c r="AU130" s="161" t="s">
        <v>74</v>
      </c>
      <c r="AY130" s="153" t="s">
        <v>120</v>
      </c>
      <c r="BK130" s="162">
        <f>BK131+BK142+BK144+BK186+BK190+BK194+BK257+BK266</f>
        <v>0</v>
      </c>
    </row>
    <row r="131" s="12" customFormat="1" ht="22.8" customHeight="1">
      <c r="A131" s="12"/>
      <c r="B131" s="152"/>
      <c r="C131" s="12"/>
      <c r="D131" s="153" t="s">
        <v>73</v>
      </c>
      <c r="E131" s="163" t="s">
        <v>121</v>
      </c>
      <c r="F131" s="163" t="s">
        <v>122</v>
      </c>
      <c r="G131" s="12"/>
      <c r="H131" s="12"/>
      <c r="I131" s="155"/>
      <c r="J131" s="164">
        <f>BK131</f>
        <v>0</v>
      </c>
      <c r="K131" s="12"/>
      <c r="L131" s="152"/>
      <c r="M131" s="157"/>
      <c r="N131" s="158"/>
      <c r="O131" s="158"/>
      <c r="P131" s="159">
        <f>SUM(P132:P141)</f>
        <v>0</v>
      </c>
      <c r="Q131" s="158"/>
      <c r="R131" s="159">
        <f>SUM(R132:R141)</f>
        <v>0.38449175000000002</v>
      </c>
      <c r="S131" s="158"/>
      <c r="T131" s="160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3" t="s">
        <v>79</v>
      </c>
      <c r="AT131" s="161" t="s">
        <v>73</v>
      </c>
      <c r="AU131" s="161" t="s">
        <v>79</v>
      </c>
      <c r="AY131" s="153" t="s">
        <v>120</v>
      </c>
      <c r="BK131" s="162">
        <f>SUM(BK132:BK141)</f>
        <v>0</v>
      </c>
    </row>
    <row r="132" s="2" customFormat="1" ht="16.5" customHeight="1">
      <c r="A132" s="37"/>
      <c r="B132" s="165"/>
      <c r="C132" s="166" t="s">
        <v>123</v>
      </c>
      <c r="D132" s="166" t="s">
        <v>124</v>
      </c>
      <c r="E132" s="167" t="s">
        <v>125</v>
      </c>
      <c r="F132" s="168" t="s">
        <v>126</v>
      </c>
      <c r="G132" s="169" t="s">
        <v>127</v>
      </c>
      <c r="H132" s="170">
        <v>0.10000000000000001</v>
      </c>
      <c r="I132" s="171"/>
      <c r="J132" s="172">
        <f>ROUND(I132*H132,2)</f>
        <v>0</v>
      </c>
      <c r="K132" s="173"/>
      <c r="L132" s="38"/>
      <c r="M132" s="174" t="s">
        <v>1</v>
      </c>
      <c r="N132" s="175" t="s">
        <v>39</v>
      </c>
      <c r="O132" s="76"/>
      <c r="P132" s="176">
        <f>O132*H132</f>
        <v>0</v>
      </c>
      <c r="Q132" s="176">
        <v>1.94302</v>
      </c>
      <c r="R132" s="176">
        <f>Q132*H132</f>
        <v>0.194302</v>
      </c>
      <c r="S132" s="176">
        <v>0</v>
      </c>
      <c r="T132" s="17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78" t="s">
        <v>128</v>
      </c>
      <c r="AT132" s="178" t="s">
        <v>124</v>
      </c>
      <c r="AU132" s="178" t="s">
        <v>81</v>
      </c>
      <c r="AY132" s="18" t="s">
        <v>120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8" t="s">
        <v>79</v>
      </c>
      <c r="BK132" s="179">
        <f>ROUND(I132*H132,2)</f>
        <v>0</v>
      </c>
      <c r="BL132" s="18" t="s">
        <v>128</v>
      </c>
      <c r="BM132" s="178" t="s">
        <v>129</v>
      </c>
    </row>
    <row r="133" s="13" customFormat="1">
      <c r="A133" s="13"/>
      <c r="B133" s="180"/>
      <c r="C133" s="13"/>
      <c r="D133" s="181" t="s">
        <v>130</v>
      </c>
      <c r="E133" s="182" t="s">
        <v>1</v>
      </c>
      <c r="F133" s="183" t="s">
        <v>131</v>
      </c>
      <c r="G133" s="13"/>
      <c r="H133" s="184">
        <v>0.10000000000000001</v>
      </c>
      <c r="I133" s="185"/>
      <c r="J133" s="13"/>
      <c r="K133" s="13"/>
      <c r="L133" s="180"/>
      <c r="M133" s="186"/>
      <c r="N133" s="187"/>
      <c r="O133" s="187"/>
      <c r="P133" s="187"/>
      <c r="Q133" s="187"/>
      <c r="R133" s="187"/>
      <c r="S133" s="187"/>
      <c r="T133" s="18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2" t="s">
        <v>130</v>
      </c>
      <c r="AU133" s="182" t="s">
        <v>81</v>
      </c>
      <c r="AV133" s="13" t="s">
        <v>81</v>
      </c>
      <c r="AW133" s="13" t="s">
        <v>31</v>
      </c>
      <c r="AX133" s="13" t="s">
        <v>74</v>
      </c>
      <c r="AY133" s="182" t="s">
        <v>120</v>
      </c>
    </row>
    <row r="134" s="14" customFormat="1">
      <c r="A134" s="14"/>
      <c r="B134" s="189"/>
      <c r="C134" s="14"/>
      <c r="D134" s="181" t="s">
        <v>130</v>
      </c>
      <c r="E134" s="190" t="s">
        <v>1</v>
      </c>
      <c r="F134" s="191" t="s">
        <v>132</v>
      </c>
      <c r="G134" s="14"/>
      <c r="H134" s="192">
        <v>0.10000000000000001</v>
      </c>
      <c r="I134" s="193"/>
      <c r="J134" s="14"/>
      <c r="K134" s="14"/>
      <c r="L134" s="189"/>
      <c r="M134" s="194"/>
      <c r="N134" s="195"/>
      <c r="O134" s="195"/>
      <c r="P134" s="195"/>
      <c r="Q134" s="195"/>
      <c r="R134" s="195"/>
      <c r="S134" s="195"/>
      <c r="T134" s="19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0" t="s">
        <v>130</v>
      </c>
      <c r="AU134" s="190" t="s">
        <v>81</v>
      </c>
      <c r="AV134" s="14" t="s">
        <v>128</v>
      </c>
      <c r="AW134" s="14" t="s">
        <v>31</v>
      </c>
      <c r="AX134" s="14" t="s">
        <v>79</v>
      </c>
      <c r="AY134" s="190" t="s">
        <v>120</v>
      </c>
    </row>
    <row r="135" s="2" customFormat="1" ht="21.75" customHeight="1">
      <c r="A135" s="37"/>
      <c r="B135" s="165"/>
      <c r="C135" s="166" t="s">
        <v>133</v>
      </c>
      <c r="D135" s="166" t="s">
        <v>124</v>
      </c>
      <c r="E135" s="167" t="s">
        <v>134</v>
      </c>
      <c r="F135" s="168" t="s">
        <v>135</v>
      </c>
      <c r="G135" s="169" t="s">
        <v>136</v>
      </c>
      <c r="H135" s="170">
        <v>0.074999999999999997</v>
      </c>
      <c r="I135" s="171"/>
      <c r="J135" s="172">
        <f>ROUND(I135*H135,2)</f>
        <v>0</v>
      </c>
      <c r="K135" s="173"/>
      <c r="L135" s="38"/>
      <c r="M135" s="174" t="s">
        <v>1</v>
      </c>
      <c r="N135" s="175" t="s">
        <v>39</v>
      </c>
      <c r="O135" s="76"/>
      <c r="P135" s="176">
        <f>O135*H135</f>
        <v>0</v>
      </c>
      <c r="Q135" s="176">
        <v>0.017090000000000001</v>
      </c>
      <c r="R135" s="176">
        <f>Q135*H135</f>
        <v>0.0012817500000000001</v>
      </c>
      <c r="S135" s="176">
        <v>0</v>
      </c>
      <c r="T135" s="17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78" t="s">
        <v>128</v>
      </c>
      <c r="AT135" s="178" t="s">
        <v>124</v>
      </c>
      <c r="AU135" s="178" t="s">
        <v>81</v>
      </c>
      <c r="AY135" s="18" t="s">
        <v>120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8" t="s">
        <v>79</v>
      </c>
      <c r="BK135" s="179">
        <f>ROUND(I135*H135,2)</f>
        <v>0</v>
      </c>
      <c r="BL135" s="18" t="s">
        <v>128</v>
      </c>
      <c r="BM135" s="178" t="s">
        <v>137</v>
      </c>
    </row>
    <row r="136" s="13" customFormat="1">
      <c r="A136" s="13"/>
      <c r="B136" s="180"/>
      <c r="C136" s="13"/>
      <c r="D136" s="181" t="s">
        <v>130</v>
      </c>
      <c r="E136" s="182" t="s">
        <v>1</v>
      </c>
      <c r="F136" s="183" t="s">
        <v>138</v>
      </c>
      <c r="G136" s="13"/>
      <c r="H136" s="184">
        <v>0.074999999999999997</v>
      </c>
      <c r="I136" s="185"/>
      <c r="J136" s="13"/>
      <c r="K136" s="13"/>
      <c r="L136" s="180"/>
      <c r="M136" s="186"/>
      <c r="N136" s="187"/>
      <c r="O136" s="187"/>
      <c r="P136" s="187"/>
      <c r="Q136" s="187"/>
      <c r="R136" s="187"/>
      <c r="S136" s="187"/>
      <c r="T136" s="18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2" t="s">
        <v>130</v>
      </c>
      <c r="AU136" s="182" t="s">
        <v>81</v>
      </c>
      <c r="AV136" s="13" t="s">
        <v>81</v>
      </c>
      <c r="AW136" s="13" t="s">
        <v>31</v>
      </c>
      <c r="AX136" s="13" t="s">
        <v>74</v>
      </c>
      <c r="AY136" s="182" t="s">
        <v>120</v>
      </c>
    </row>
    <row r="137" s="14" customFormat="1">
      <c r="A137" s="14"/>
      <c r="B137" s="189"/>
      <c r="C137" s="14"/>
      <c r="D137" s="181" t="s">
        <v>130</v>
      </c>
      <c r="E137" s="190" t="s">
        <v>1</v>
      </c>
      <c r="F137" s="191" t="s">
        <v>132</v>
      </c>
      <c r="G137" s="14"/>
      <c r="H137" s="192">
        <v>0.074999999999999997</v>
      </c>
      <c r="I137" s="193"/>
      <c r="J137" s="14"/>
      <c r="K137" s="14"/>
      <c r="L137" s="189"/>
      <c r="M137" s="194"/>
      <c r="N137" s="195"/>
      <c r="O137" s="195"/>
      <c r="P137" s="195"/>
      <c r="Q137" s="195"/>
      <c r="R137" s="195"/>
      <c r="S137" s="195"/>
      <c r="T137" s="19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0" t="s">
        <v>130</v>
      </c>
      <c r="AU137" s="190" t="s">
        <v>81</v>
      </c>
      <c r="AV137" s="14" t="s">
        <v>128</v>
      </c>
      <c r="AW137" s="14" t="s">
        <v>31</v>
      </c>
      <c r="AX137" s="14" t="s">
        <v>79</v>
      </c>
      <c r="AY137" s="190" t="s">
        <v>120</v>
      </c>
    </row>
    <row r="138" s="2" customFormat="1" ht="21.75" customHeight="1">
      <c r="A138" s="37"/>
      <c r="B138" s="165"/>
      <c r="C138" s="197" t="s">
        <v>139</v>
      </c>
      <c r="D138" s="197" t="s">
        <v>140</v>
      </c>
      <c r="E138" s="198" t="s">
        <v>141</v>
      </c>
      <c r="F138" s="199" t="s">
        <v>142</v>
      </c>
      <c r="G138" s="200" t="s">
        <v>136</v>
      </c>
      <c r="H138" s="201">
        <v>0.082000000000000003</v>
      </c>
      <c r="I138" s="202"/>
      <c r="J138" s="203">
        <f>ROUND(I138*H138,2)</f>
        <v>0</v>
      </c>
      <c r="K138" s="204"/>
      <c r="L138" s="205"/>
      <c r="M138" s="206" t="s">
        <v>1</v>
      </c>
      <c r="N138" s="207" t="s">
        <v>39</v>
      </c>
      <c r="O138" s="76"/>
      <c r="P138" s="176">
        <f>O138*H138</f>
        <v>0</v>
      </c>
      <c r="Q138" s="176">
        <v>1</v>
      </c>
      <c r="R138" s="176">
        <f>Q138*H138</f>
        <v>0.082000000000000003</v>
      </c>
      <c r="S138" s="176">
        <v>0</v>
      </c>
      <c r="T138" s="17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78" t="s">
        <v>143</v>
      </c>
      <c r="AT138" s="178" t="s">
        <v>140</v>
      </c>
      <c r="AU138" s="178" t="s">
        <v>81</v>
      </c>
      <c r="AY138" s="18" t="s">
        <v>120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8" t="s">
        <v>79</v>
      </c>
      <c r="BK138" s="179">
        <f>ROUND(I138*H138,2)</f>
        <v>0</v>
      </c>
      <c r="BL138" s="18" t="s">
        <v>128</v>
      </c>
      <c r="BM138" s="178" t="s">
        <v>144</v>
      </c>
    </row>
    <row r="139" s="13" customFormat="1">
      <c r="A139" s="13"/>
      <c r="B139" s="180"/>
      <c r="C139" s="13"/>
      <c r="D139" s="181" t="s">
        <v>130</v>
      </c>
      <c r="E139" s="182" t="s">
        <v>1</v>
      </c>
      <c r="F139" s="183" t="s">
        <v>145</v>
      </c>
      <c r="G139" s="13"/>
      <c r="H139" s="184">
        <v>0.082000000000000003</v>
      </c>
      <c r="I139" s="185"/>
      <c r="J139" s="13"/>
      <c r="K139" s="13"/>
      <c r="L139" s="180"/>
      <c r="M139" s="186"/>
      <c r="N139" s="187"/>
      <c r="O139" s="187"/>
      <c r="P139" s="187"/>
      <c r="Q139" s="187"/>
      <c r="R139" s="187"/>
      <c r="S139" s="187"/>
      <c r="T139" s="18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2" t="s">
        <v>130</v>
      </c>
      <c r="AU139" s="182" t="s">
        <v>81</v>
      </c>
      <c r="AV139" s="13" t="s">
        <v>81</v>
      </c>
      <c r="AW139" s="13" t="s">
        <v>31</v>
      </c>
      <c r="AX139" s="13" t="s">
        <v>74</v>
      </c>
      <c r="AY139" s="182" t="s">
        <v>120</v>
      </c>
    </row>
    <row r="140" s="14" customFormat="1">
      <c r="A140" s="14"/>
      <c r="B140" s="189"/>
      <c r="C140" s="14"/>
      <c r="D140" s="181" t="s">
        <v>130</v>
      </c>
      <c r="E140" s="190" t="s">
        <v>1</v>
      </c>
      <c r="F140" s="191" t="s">
        <v>132</v>
      </c>
      <c r="G140" s="14"/>
      <c r="H140" s="192">
        <v>0.082000000000000003</v>
      </c>
      <c r="I140" s="193"/>
      <c r="J140" s="14"/>
      <c r="K140" s="14"/>
      <c r="L140" s="189"/>
      <c r="M140" s="194"/>
      <c r="N140" s="195"/>
      <c r="O140" s="195"/>
      <c r="P140" s="195"/>
      <c r="Q140" s="195"/>
      <c r="R140" s="195"/>
      <c r="S140" s="195"/>
      <c r="T140" s="19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0" t="s">
        <v>130</v>
      </c>
      <c r="AU140" s="190" t="s">
        <v>81</v>
      </c>
      <c r="AV140" s="14" t="s">
        <v>128</v>
      </c>
      <c r="AW140" s="14" t="s">
        <v>31</v>
      </c>
      <c r="AX140" s="14" t="s">
        <v>79</v>
      </c>
      <c r="AY140" s="190" t="s">
        <v>120</v>
      </c>
    </row>
    <row r="141" s="2" customFormat="1" ht="21.75" customHeight="1">
      <c r="A141" s="37"/>
      <c r="B141" s="165"/>
      <c r="C141" s="166" t="s">
        <v>146</v>
      </c>
      <c r="D141" s="166" t="s">
        <v>124</v>
      </c>
      <c r="E141" s="167" t="s">
        <v>147</v>
      </c>
      <c r="F141" s="168" t="s">
        <v>148</v>
      </c>
      <c r="G141" s="169" t="s">
        <v>149</v>
      </c>
      <c r="H141" s="170">
        <v>0.59999999999999998</v>
      </c>
      <c r="I141" s="171"/>
      <c r="J141" s="172">
        <f>ROUND(I141*H141,2)</f>
        <v>0</v>
      </c>
      <c r="K141" s="173"/>
      <c r="L141" s="38"/>
      <c r="M141" s="174" t="s">
        <v>1</v>
      </c>
      <c r="N141" s="175" t="s">
        <v>39</v>
      </c>
      <c r="O141" s="76"/>
      <c r="P141" s="176">
        <f>O141*H141</f>
        <v>0</v>
      </c>
      <c r="Q141" s="176">
        <v>0.17818000000000001</v>
      </c>
      <c r="R141" s="176">
        <f>Q141*H141</f>
        <v>0.106908</v>
      </c>
      <c r="S141" s="176">
        <v>0</v>
      </c>
      <c r="T141" s="17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78" t="s">
        <v>128</v>
      </c>
      <c r="AT141" s="178" t="s">
        <v>124</v>
      </c>
      <c r="AU141" s="178" t="s">
        <v>81</v>
      </c>
      <c r="AY141" s="18" t="s">
        <v>120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8" t="s">
        <v>79</v>
      </c>
      <c r="BK141" s="179">
        <f>ROUND(I141*H141,2)</f>
        <v>0</v>
      </c>
      <c r="BL141" s="18" t="s">
        <v>128</v>
      </c>
      <c r="BM141" s="178" t="s">
        <v>150</v>
      </c>
    </row>
    <row r="142" s="12" customFormat="1" ht="22.8" customHeight="1">
      <c r="A142" s="12"/>
      <c r="B142" s="152"/>
      <c r="C142" s="12"/>
      <c r="D142" s="153" t="s">
        <v>73</v>
      </c>
      <c r="E142" s="163" t="s">
        <v>128</v>
      </c>
      <c r="F142" s="163" t="s">
        <v>151</v>
      </c>
      <c r="G142" s="12"/>
      <c r="H142" s="12"/>
      <c r="I142" s="155"/>
      <c r="J142" s="164">
        <f>BK142</f>
        <v>0</v>
      </c>
      <c r="K142" s="12"/>
      <c r="L142" s="152"/>
      <c r="M142" s="157"/>
      <c r="N142" s="158"/>
      <c r="O142" s="158"/>
      <c r="P142" s="159">
        <f>P143</f>
        <v>0</v>
      </c>
      <c r="Q142" s="158"/>
      <c r="R142" s="159">
        <f>R143</f>
        <v>0.18224000000000001</v>
      </c>
      <c r="S142" s="158"/>
      <c r="T142" s="160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3" t="s">
        <v>79</v>
      </c>
      <c r="AT142" s="161" t="s">
        <v>73</v>
      </c>
      <c r="AU142" s="161" t="s">
        <v>79</v>
      </c>
      <c r="AY142" s="153" t="s">
        <v>120</v>
      </c>
      <c r="BK142" s="162">
        <f>BK143</f>
        <v>0</v>
      </c>
    </row>
    <row r="143" s="2" customFormat="1" ht="21.75" customHeight="1">
      <c r="A143" s="37"/>
      <c r="B143" s="165"/>
      <c r="C143" s="166" t="s">
        <v>152</v>
      </c>
      <c r="D143" s="166" t="s">
        <v>124</v>
      </c>
      <c r="E143" s="167" t="s">
        <v>153</v>
      </c>
      <c r="F143" s="168" t="s">
        <v>154</v>
      </c>
      <c r="G143" s="169" t="s">
        <v>155</v>
      </c>
      <c r="H143" s="170">
        <v>8</v>
      </c>
      <c r="I143" s="171"/>
      <c r="J143" s="172">
        <f>ROUND(I143*H143,2)</f>
        <v>0</v>
      </c>
      <c r="K143" s="173"/>
      <c r="L143" s="38"/>
      <c r="M143" s="174" t="s">
        <v>1</v>
      </c>
      <c r="N143" s="175" t="s">
        <v>39</v>
      </c>
      <c r="O143" s="76"/>
      <c r="P143" s="176">
        <f>O143*H143</f>
        <v>0</v>
      </c>
      <c r="Q143" s="176">
        <v>0.022780000000000002</v>
      </c>
      <c r="R143" s="176">
        <f>Q143*H143</f>
        <v>0.18224000000000001</v>
      </c>
      <c r="S143" s="176">
        <v>0</v>
      </c>
      <c r="T143" s="17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8" t="s">
        <v>128</v>
      </c>
      <c r="AT143" s="178" t="s">
        <v>124</v>
      </c>
      <c r="AU143" s="178" t="s">
        <v>81</v>
      </c>
      <c r="AY143" s="18" t="s">
        <v>120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79</v>
      </c>
      <c r="BK143" s="179">
        <f>ROUND(I143*H143,2)</f>
        <v>0</v>
      </c>
      <c r="BL143" s="18" t="s">
        <v>128</v>
      </c>
      <c r="BM143" s="178" t="s">
        <v>156</v>
      </c>
    </row>
    <row r="144" s="12" customFormat="1" ht="22.8" customHeight="1">
      <c r="A144" s="12"/>
      <c r="B144" s="152"/>
      <c r="C144" s="12"/>
      <c r="D144" s="153" t="s">
        <v>73</v>
      </c>
      <c r="E144" s="163" t="s">
        <v>157</v>
      </c>
      <c r="F144" s="163" t="s">
        <v>158</v>
      </c>
      <c r="G144" s="12"/>
      <c r="H144" s="12"/>
      <c r="I144" s="155"/>
      <c r="J144" s="164">
        <f>BK144</f>
        <v>0</v>
      </c>
      <c r="K144" s="12"/>
      <c r="L144" s="152"/>
      <c r="M144" s="157"/>
      <c r="N144" s="158"/>
      <c r="O144" s="158"/>
      <c r="P144" s="159">
        <f>SUM(P145:P185)</f>
        <v>0</v>
      </c>
      <c r="Q144" s="158"/>
      <c r="R144" s="159">
        <f>SUM(R145:R185)</f>
        <v>13.678595420000001</v>
      </c>
      <c r="S144" s="158"/>
      <c r="T144" s="160">
        <f>SUM(T145:T185)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3" t="s">
        <v>79</v>
      </c>
      <c r="AT144" s="161" t="s">
        <v>73</v>
      </c>
      <c r="AU144" s="161" t="s">
        <v>79</v>
      </c>
      <c r="AY144" s="153" t="s">
        <v>120</v>
      </c>
      <c r="BK144" s="162">
        <f>SUM(BK145:BK185)</f>
        <v>0</v>
      </c>
    </row>
    <row r="145" s="2" customFormat="1" ht="21.75" customHeight="1">
      <c r="A145" s="37"/>
      <c r="B145" s="165"/>
      <c r="C145" s="166" t="s">
        <v>159</v>
      </c>
      <c r="D145" s="166" t="s">
        <v>124</v>
      </c>
      <c r="E145" s="167" t="s">
        <v>160</v>
      </c>
      <c r="F145" s="168" t="s">
        <v>161</v>
      </c>
      <c r="G145" s="169" t="s">
        <v>149</v>
      </c>
      <c r="H145" s="170">
        <v>4.5700000000000003</v>
      </c>
      <c r="I145" s="171"/>
      <c r="J145" s="172">
        <f>ROUND(I145*H145,2)</f>
        <v>0</v>
      </c>
      <c r="K145" s="173"/>
      <c r="L145" s="38"/>
      <c r="M145" s="174" t="s">
        <v>1</v>
      </c>
      <c r="N145" s="175" t="s">
        <v>39</v>
      </c>
      <c r="O145" s="76"/>
      <c r="P145" s="176">
        <f>O145*H145</f>
        <v>0</v>
      </c>
      <c r="Q145" s="176">
        <v>0.033579999999999999</v>
      </c>
      <c r="R145" s="176">
        <f>Q145*H145</f>
        <v>0.1534606</v>
      </c>
      <c r="S145" s="176">
        <v>0</v>
      </c>
      <c r="T145" s="17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78" t="s">
        <v>128</v>
      </c>
      <c r="AT145" s="178" t="s">
        <v>124</v>
      </c>
      <c r="AU145" s="178" t="s">
        <v>81</v>
      </c>
      <c r="AY145" s="18" t="s">
        <v>120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79</v>
      </c>
      <c r="BK145" s="179">
        <f>ROUND(I145*H145,2)</f>
        <v>0</v>
      </c>
      <c r="BL145" s="18" t="s">
        <v>128</v>
      </c>
      <c r="BM145" s="178" t="s">
        <v>162</v>
      </c>
    </row>
    <row r="146" s="13" customFormat="1">
      <c r="A146" s="13"/>
      <c r="B146" s="180"/>
      <c r="C146" s="13"/>
      <c r="D146" s="181" t="s">
        <v>130</v>
      </c>
      <c r="E146" s="182" t="s">
        <v>1</v>
      </c>
      <c r="F146" s="183" t="s">
        <v>163</v>
      </c>
      <c r="G146" s="13"/>
      <c r="H146" s="184">
        <v>1.8500000000000001</v>
      </c>
      <c r="I146" s="185"/>
      <c r="J146" s="13"/>
      <c r="K146" s="13"/>
      <c r="L146" s="180"/>
      <c r="M146" s="186"/>
      <c r="N146" s="187"/>
      <c r="O146" s="187"/>
      <c r="P146" s="187"/>
      <c r="Q146" s="187"/>
      <c r="R146" s="187"/>
      <c r="S146" s="187"/>
      <c r="T146" s="18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2" t="s">
        <v>130</v>
      </c>
      <c r="AU146" s="182" t="s">
        <v>81</v>
      </c>
      <c r="AV146" s="13" t="s">
        <v>81</v>
      </c>
      <c r="AW146" s="13" t="s">
        <v>31</v>
      </c>
      <c r="AX146" s="13" t="s">
        <v>74</v>
      </c>
      <c r="AY146" s="182" t="s">
        <v>120</v>
      </c>
    </row>
    <row r="147" s="13" customFormat="1">
      <c r="A147" s="13"/>
      <c r="B147" s="180"/>
      <c r="C147" s="13"/>
      <c r="D147" s="181" t="s">
        <v>130</v>
      </c>
      <c r="E147" s="182" t="s">
        <v>1</v>
      </c>
      <c r="F147" s="183" t="s">
        <v>164</v>
      </c>
      <c r="G147" s="13"/>
      <c r="H147" s="184">
        <v>2.7200000000000002</v>
      </c>
      <c r="I147" s="185"/>
      <c r="J147" s="13"/>
      <c r="K147" s="13"/>
      <c r="L147" s="180"/>
      <c r="M147" s="186"/>
      <c r="N147" s="187"/>
      <c r="O147" s="187"/>
      <c r="P147" s="187"/>
      <c r="Q147" s="187"/>
      <c r="R147" s="187"/>
      <c r="S147" s="187"/>
      <c r="T147" s="18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2" t="s">
        <v>130</v>
      </c>
      <c r="AU147" s="182" t="s">
        <v>81</v>
      </c>
      <c r="AV147" s="13" t="s">
        <v>81</v>
      </c>
      <c r="AW147" s="13" t="s">
        <v>31</v>
      </c>
      <c r="AX147" s="13" t="s">
        <v>74</v>
      </c>
      <c r="AY147" s="182" t="s">
        <v>120</v>
      </c>
    </row>
    <row r="148" s="14" customFormat="1">
      <c r="A148" s="14"/>
      <c r="B148" s="189"/>
      <c r="C148" s="14"/>
      <c r="D148" s="181" t="s">
        <v>130</v>
      </c>
      <c r="E148" s="190" t="s">
        <v>1</v>
      </c>
      <c r="F148" s="191" t="s">
        <v>132</v>
      </c>
      <c r="G148" s="14"/>
      <c r="H148" s="192">
        <v>4.5700000000000003</v>
      </c>
      <c r="I148" s="193"/>
      <c r="J148" s="14"/>
      <c r="K148" s="14"/>
      <c r="L148" s="189"/>
      <c r="M148" s="194"/>
      <c r="N148" s="195"/>
      <c r="O148" s="195"/>
      <c r="P148" s="195"/>
      <c r="Q148" s="195"/>
      <c r="R148" s="195"/>
      <c r="S148" s="195"/>
      <c r="T148" s="19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0" t="s">
        <v>130</v>
      </c>
      <c r="AU148" s="190" t="s">
        <v>81</v>
      </c>
      <c r="AV148" s="14" t="s">
        <v>128</v>
      </c>
      <c r="AW148" s="14" t="s">
        <v>31</v>
      </c>
      <c r="AX148" s="14" t="s">
        <v>79</v>
      </c>
      <c r="AY148" s="190" t="s">
        <v>120</v>
      </c>
    </row>
    <row r="149" s="2" customFormat="1" ht="21.75" customHeight="1">
      <c r="A149" s="37"/>
      <c r="B149" s="165"/>
      <c r="C149" s="166" t="s">
        <v>165</v>
      </c>
      <c r="D149" s="166" t="s">
        <v>124</v>
      </c>
      <c r="E149" s="167" t="s">
        <v>166</v>
      </c>
      <c r="F149" s="168" t="s">
        <v>167</v>
      </c>
      <c r="G149" s="169" t="s">
        <v>149</v>
      </c>
      <c r="H149" s="170">
        <v>370.23000000000002</v>
      </c>
      <c r="I149" s="171"/>
      <c r="J149" s="172">
        <f>ROUND(I149*H149,2)</f>
        <v>0</v>
      </c>
      <c r="K149" s="173"/>
      <c r="L149" s="38"/>
      <c r="M149" s="174" t="s">
        <v>1</v>
      </c>
      <c r="N149" s="175" t="s">
        <v>39</v>
      </c>
      <c r="O149" s="76"/>
      <c r="P149" s="176">
        <f>O149*H149</f>
        <v>0</v>
      </c>
      <c r="Q149" s="176">
        <v>0.028400000000000002</v>
      </c>
      <c r="R149" s="176">
        <f>Q149*H149</f>
        <v>10.514532000000001</v>
      </c>
      <c r="S149" s="176">
        <v>0</v>
      </c>
      <c r="T149" s="17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78" t="s">
        <v>128</v>
      </c>
      <c r="AT149" s="178" t="s">
        <v>124</v>
      </c>
      <c r="AU149" s="178" t="s">
        <v>81</v>
      </c>
      <c r="AY149" s="18" t="s">
        <v>120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8" t="s">
        <v>79</v>
      </c>
      <c r="BK149" s="179">
        <f>ROUND(I149*H149,2)</f>
        <v>0</v>
      </c>
      <c r="BL149" s="18" t="s">
        <v>128</v>
      </c>
      <c r="BM149" s="178" t="s">
        <v>168</v>
      </c>
    </row>
    <row r="150" s="15" customFormat="1">
      <c r="A150" s="15"/>
      <c r="B150" s="208"/>
      <c r="C150" s="15"/>
      <c r="D150" s="181" t="s">
        <v>130</v>
      </c>
      <c r="E150" s="209" t="s">
        <v>1</v>
      </c>
      <c r="F150" s="210" t="s">
        <v>169</v>
      </c>
      <c r="G150" s="15"/>
      <c r="H150" s="209" t="s">
        <v>1</v>
      </c>
      <c r="I150" s="211"/>
      <c r="J150" s="15"/>
      <c r="K150" s="15"/>
      <c r="L150" s="208"/>
      <c r="M150" s="212"/>
      <c r="N150" s="213"/>
      <c r="O150" s="213"/>
      <c r="P150" s="213"/>
      <c r="Q150" s="213"/>
      <c r="R150" s="213"/>
      <c r="S150" s="213"/>
      <c r="T150" s="21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9" t="s">
        <v>130</v>
      </c>
      <c r="AU150" s="209" t="s">
        <v>81</v>
      </c>
      <c r="AV150" s="15" t="s">
        <v>79</v>
      </c>
      <c r="AW150" s="15" t="s">
        <v>31</v>
      </c>
      <c r="AX150" s="15" t="s">
        <v>74</v>
      </c>
      <c r="AY150" s="209" t="s">
        <v>120</v>
      </c>
    </row>
    <row r="151" s="15" customFormat="1">
      <c r="A151" s="15"/>
      <c r="B151" s="208"/>
      <c r="C151" s="15"/>
      <c r="D151" s="181" t="s">
        <v>130</v>
      </c>
      <c r="E151" s="209" t="s">
        <v>1</v>
      </c>
      <c r="F151" s="210" t="s">
        <v>170</v>
      </c>
      <c r="G151" s="15"/>
      <c r="H151" s="209" t="s">
        <v>1</v>
      </c>
      <c r="I151" s="211"/>
      <c r="J151" s="15"/>
      <c r="K151" s="15"/>
      <c r="L151" s="208"/>
      <c r="M151" s="212"/>
      <c r="N151" s="213"/>
      <c r="O151" s="213"/>
      <c r="P151" s="213"/>
      <c r="Q151" s="213"/>
      <c r="R151" s="213"/>
      <c r="S151" s="213"/>
      <c r="T151" s="21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9" t="s">
        <v>130</v>
      </c>
      <c r="AU151" s="209" t="s">
        <v>81</v>
      </c>
      <c r="AV151" s="15" t="s">
        <v>79</v>
      </c>
      <c r="AW151" s="15" t="s">
        <v>31</v>
      </c>
      <c r="AX151" s="15" t="s">
        <v>74</v>
      </c>
      <c r="AY151" s="209" t="s">
        <v>120</v>
      </c>
    </row>
    <row r="152" s="13" customFormat="1">
      <c r="A152" s="13"/>
      <c r="B152" s="180"/>
      <c r="C152" s="13"/>
      <c r="D152" s="181" t="s">
        <v>130</v>
      </c>
      <c r="E152" s="182" t="s">
        <v>1</v>
      </c>
      <c r="F152" s="183" t="s">
        <v>171</v>
      </c>
      <c r="G152" s="13"/>
      <c r="H152" s="184">
        <v>24.239999999999998</v>
      </c>
      <c r="I152" s="185"/>
      <c r="J152" s="13"/>
      <c r="K152" s="13"/>
      <c r="L152" s="180"/>
      <c r="M152" s="186"/>
      <c r="N152" s="187"/>
      <c r="O152" s="187"/>
      <c r="P152" s="187"/>
      <c r="Q152" s="187"/>
      <c r="R152" s="187"/>
      <c r="S152" s="187"/>
      <c r="T152" s="18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2" t="s">
        <v>130</v>
      </c>
      <c r="AU152" s="182" t="s">
        <v>81</v>
      </c>
      <c r="AV152" s="13" t="s">
        <v>81</v>
      </c>
      <c r="AW152" s="13" t="s">
        <v>31</v>
      </c>
      <c r="AX152" s="13" t="s">
        <v>74</v>
      </c>
      <c r="AY152" s="182" t="s">
        <v>120</v>
      </c>
    </row>
    <row r="153" s="15" customFormat="1">
      <c r="A153" s="15"/>
      <c r="B153" s="208"/>
      <c r="C153" s="15"/>
      <c r="D153" s="181" t="s">
        <v>130</v>
      </c>
      <c r="E153" s="209" t="s">
        <v>1</v>
      </c>
      <c r="F153" s="210" t="s">
        <v>172</v>
      </c>
      <c r="G153" s="15"/>
      <c r="H153" s="209" t="s">
        <v>1</v>
      </c>
      <c r="I153" s="211"/>
      <c r="J153" s="15"/>
      <c r="K153" s="15"/>
      <c r="L153" s="208"/>
      <c r="M153" s="212"/>
      <c r="N153" s="213"/>
      <c r="O153" s="213"/>
      <c r="P153" s="213"/>
      <c r="Q153" s="213"/>
      <c r="R153" s="213"/>
      <c r="S153" s="213"/>
      <c r="T153" s="21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9" t="s">
        <v>130</v>
      </c>
      <c r="AU153" s="209" t="s">
        <v>81</v>
      </c>
      <c r="AV153" s="15" t="s">
        <v>79</v>
      </c>
      <c r="AW153" s="15" t="s">
        <v>31</v>
      </c>
      <c r="AX153" s="15" t="s">
        <v>74</v>
      </c>
      <c r="AY153" s="209" t="s">
        <v>120</v>
      </c>
    </row>
    <row r="154" s="13" customFormat="1">
      <c r="A154" s="13"/>
      <c r="B154" s="180"/>
      <c r="C154" s="13"/>
      <c r="D154" s="181" t="s">
        <v>130</v>
      </c>
      <c r="E154" s="182" t="s">
        <v>1</v>
      </c>
      <c r="F154" s="183" t="s">
        <v>173</v>
      </c>
      <c r="G154" s="13"/>
      <c r="H154" s="184">
        <v>74.700000000000003</v>
      </c>
      <c r="I154" s="185"/>
      <c r="J154" s="13"/>
      <c r="K154" s="13"/>
      <c r="L154" s="180"/>
      <c r="M154" s="186"/>
      <c r="N154" s="187"/>
      <c r="O154" s="187"/>
      <c r="P154" s="187"/>
      <c r="Q154" s="187"/>
      <c r="R154" s="187"/>
      <c r="S154" s="187"/>
      <c r="T154" s="18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2" t="s">
        <v>130</v>
      </c>
      <c r="AU154" s="182" t="s">
        <v>81</v>
      </c>
      <c r="AV154" s="13" t="s">
        <v>81</v>
      </c>
      <c r="AW154" s="13" t="s">
        <v>31</v>
      </c>
      <c r="AX154" s="13" t="s">
        <v>74</v>
      </c>
      <c r="AY154" s="182" t="s">
        <v>120</v>
      </c>
    </row>
    <row r="155" s="15" customFormat="1">
      <c r="A155" s="15"/>
      <c r="B155" s="208"/>
      <c r="C155" s="15"/>
      <c r="D155" s="181" t="s">
        <v>130</v>
      </c>
      <c r="E155" s="209" t="s">
        <v>1</v>
      </c>
      <c r="F155" s="210" t="s">
        <v>174</v>
      </c>
      <c r="G155" s="15"/>
      <c r="H155" s="209" t="s">
        <v>1</v>
      </c>
      <c r="I155" s="211"/>
      <c r="J155" s="15"/>
      <c r="K155" s="15"/>
      <c r="L155" s="208"/>
      <c r="M155" s="212"/>
      <c r="N155" s="213"/>
      <c r="O155" s="213"/>
      <c r="P155" s="213"/>
      <c r="Q155" s="213"/>
      <c r="R155" s="213"/>
      <c r="S155" s="213"/>
      <c r="T155" s="21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09" t="s">
        <v>130</v>
      </c>
      <c r="AU155" s="209" t="s">
        <v>81</v>
      </c>
      <c r="AV155" s="15" t="s">
        <v>79</v>
      </c>
      <c r="AW155" s="15" t="s">
        <v>31</v>
      </c>
      <c r="AX155" s="15" t="s">
        <v>74</v>
      </c>
      <c r="AY155" s="209" t="s">
        <v>120</v>
      </c>
    </row>
    <row r="156" s="13" customFormat="1">
      <c r="A156" s="13"/>
      <c r="B156" s="180"/>
      <c r="C156" s="13"/>
      <c r="D156" s="181" t="s">
        <v>130</v>
      </c>
      <c r="E156" s="182" t="s">
        <v>1</v>
      </c>
      <c r="F156" s="183" t="s">
        <v>175</v>
      </c>
      <c r="G156" s="13"/>
      <c r="H156" s="184">
        <v>33.600000000000001</v>
      </c>
      <c r="I156" s="185"/>
      <c r="J156" s="13"/>
      <c r="K156" s="13"/>
      <c r="L156" s="180"/>
      <c r="M156" s="186"/>
      <c r="N156" s="187"/>
      <c r="O156" s="187"/>
      <c r="P156" s="187"/>
      <c r="Q156" s="187"/>
      <c r="R156" s="187"/>
      <c r="S156" s="187"/>
      <c r="T156" s="18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2" t="s">
        <v>130</v>
      </c>
      <c r="AU156" s="182" t="s">
        <v>81</v>
      </c>
      <c r="AV156" s="13" t="s">
        <v>81</v>
      </c>
      <c r="AW156" s="13" t="s">
        <v>31</v>
      </c>
      <c r="AX156" s="13" t="s">
        <v>74</v>
      </c>
      <c r="AY156" s="182" t="s">
        <v>120</v>
      </c>
    </row>
    <row r="157" s="15" customFormat="1">
      <c r="A157" s="15"/>
      <c r="B157" s="208"/>
      <c r="C157" s="15"/>
      <c r="D157" s="181" t="s">
        <v>130</v>
      </c>
      <c r="E157" s="209" t="s">
        <v>1</v>
      </c>
      <c r="F157" s="210" t="s">
        <v>176</v>
      </c>
      <c r="G157" s="15"/>
      <c r="H157" s="209" t="s">
        <v>1</v>
      </c>
      <c r="I157" s="211"/>
      <c r="J157" s="15"/>
      <c r="K157" s="15"/>
      <c r="L157" s="208"/>
      <c r="M157" s="212"/>
      <c r="N157" s="213"/>
      <c r="O157" s="213"/>
      <c r="P157" s="213"/>
      <c r="Q157" s="213"/>
      <c r="R157" s="213"/>
      <c r="S157" s="213"/>
      <c r="T157" s="21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09" t="s">
        <v>130</v>
      </c>
      <c r="AU157" s="209" t="s">
        <v>81</v>
      </c>
      <c r="AV157" s="15" t="s">
        <v>79</v>
      </c>
      <c r="AW157" s="15" t="s">
        <v>31</v>
      </c>
      <c r="AX157" s="15" t="s">
        <v>74</v>
      </c>
      <c r="AY157" s="209" t="s">
        <v>120</v>
      </c>
    </row>
    <row r="158" s="13" customFormat="1">
      <c r="A158" s="13"/>
      <c r="B158" s="180"/>
      <c r="C158" s="13"/>
      <c r="D158" s="181" t="s">
        <v>130</v>
      </c>
      <c r="E158" s="182" t="s">
        <v>1</v>
      </c>
      <c r="F158" s="183" t="s">
        <v>177</v>
      </c>
      <c r="G158" s="13"/>
      <c r="H158" s="184">
        <v>77.909999999999997</v>
      </c>
      <c r="I158" s="185"/>
      <c r="J158" s="13"/>
      <c r="K158" s="13"/>
      <c r="L158" s="180"/>
      <c r="M158" s="186"/>
      <c r="N158" s="187"/>
      <c r="O158" s="187"/>
      <c r="P158" s="187"/>
      <c r="Q158" s="187"/>
      <c r="R158" s="187"/>
      <c r="S158" s="187"/>
      <c r="T158" s="18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2" t="s">
        <v>130</v>
      </c>
      <c r="AU158" s="182" t="s">
        <v>81</v>
      </c>
      <c r="AV158" s="13" t="s">
        <v>81</v>
      </c>
      <c r="AW158" s="13" t="s">
        <v>31</v>
      </c>
      <c r="AX158" s="13" t="s">
        <v>74</v>
      </c>
      <c r="AY158" s="182" t="s">
        <v>120</v>
      </c>
    </row>
    <row r="159" s="15" customFormat="1">
      <c r="A159" s="15"/>
      <c r="B159" s="208"/>
      <c r="C159" s="15"/>
      <c r="D159" s="181" t="s">
        <v>130</v>
      </c>
      <c r="E159" s="209" t="s">
        <v>1</v>
      </c>
      <c r="F159" s="210" t="s">
        <v>178</v>
      </c>
      <c r="G159" s="15"/>
      <c r="H159" s="209" t="s">
        <v>1</v>
      </c>
      <c r="I159" s="211"/>
      <c r="J159" s="15"/>
      <c r="K159" s="15"/>
      <c r="L159" s="208"/>
      <c r="M159" s="212"/>
      <c r="N159" s="213"/>
      <c r="O159" s="213"/>
      <c r="P159" s="213"/>
      <c r="Q159" s="213"/>
      <c r="R159" s="213"/>
      <c r="S159" s="213"/>
      <c r="T159" s="21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9" t="s">
        <v>130</v>
      </c>
      <c r="AU159" s="209" t="s">
        <v>81</v>
      </c>
      <c r="AV159" s="15" t="s">
        <v>79</v>
      </c>
      <c r="AW159" s="15" t="s">
        <v>31</v>
      </c>
      <c r="AX159" s="15" t="s">
        <v>74</v>
      </c>
      <c r="AY159" s="209" t="s">
        <v>120</v>
      </c>
    </row>
    <row r="160" s="13" customFormat="1">
      <c r="A160" s="13"/>
      <c r="B160" s="180"/>
      <c r="C160" s="13"/>
      <c r="D160" s="181" t="s">
        <v>130</v>
      </c>
      <c r="E160" s="182" t="s">
        <v>1</v>
      </c>
      <c r="F160" s="183" t="s">
        <v>179</v>
      </c>
      <c r="G160" s="13"/>
      <c r="H160" s="184">
        <v>86.459999999999994</v>
      </c>
      <c r="I160" s="185"/>
      <c r="J160" s="13"/>
      <c r="K160" s="13"/>
      <c r="L160" s="180"/>
      <c r="M160" s="186"/>
      <c r="N160" s="187"/>
      <c r="O160" s="187"/>
      <c r="P160" s="187"/>
      <c r="Q160" s="187"/>
      <c r="R160" s="187"/>
      <c r="S160" s="187"/>
      <c r="T160" s="18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2" t="s">
        <v>130</v>
      </c>
      <c r="AU160" s="182" t="s">
        <v>81</v>
      </c>
      <c r="AV160" s="13" t="s">
        <v>81</v>
      </c>
      <c r="AW160" s="13" t="s">
        <v>31</v>
      </c>
      <c r="AX160" s="13" t="s">
        <v>74</v>
      </c>
      <c r="AY160" s="182" t="s">
        <v>120</v>
      </c>
    </row>
    <row r="161" s="15" customFormat="1">
      <c r="A161" s="15"/>
      <c r="B161" s="208"/>
      <c r="C161" s="15"/>
      <c r="D161" s="181" t="s">
        <v>130</v>
      </c>
      <c r="E161" s="209" t="s">
        <v>1</v>
      </c>
      <c r="F161" s="210" t="s">
        <v>180</v>
      </c>
      <c r="G161" s="15"/>
      <c r="H161" s="209" t="s">
        <v>1</v>
      </c>
      <c r="I161" s="211"/>
      <c r="J161" s="15"/>
      <c r="K161" s="15"/>
      <c r="L161" s="208"/>
      <c r="M161" s="212"/>
      <c r="N161" s="213"/>
      <c r="O161" s="213"/>
      <c r="P161" s="213"/>
      <c r="Q161" s="213"/>
      <c r="R161" s="213"/>
      <c r="S161" s="213"/>
      <c r="T161" s="21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9" t="s">
        <v>130</v>
      </c>
      <c r="AU161" s="209" t="s">
        <v>81</v>
      </c>
      <c r="AV161" s="15" t="s">
        <v>79</v>
      </c>
      <c r="AW161" s="15" t="s">
        <v>31</v>
      </c>
      <c r="AX161" s="15" t="s">
        <v>74</v>
      </c>
      <c r="AY161" s="209" t="s">
        <v>120</v>
      </c>
    </row>
    <row r="162" s="13" customFormat="1">
      <c r="A162" s="13"/>
      <c r="B162" s="180"/>
      <c r="C162" s="13"/>
      <c r="D162" s="181" t="s">
        <v>130</v>
      </c>
      <c r="E162" s="182" t="s">
        <v>1</v>
      </c>
      <c r="F162" s="183" t="s">
        <v>181</v>
      </c>
      <c r="G162" s="13"/>
      <c r="H162" s="184">
        <v>73.319999999999993</v>
      </c>
      <c r="I162" s="185"/>
      <c r="J162" s="13"/>
      <c r="K162" s="13"/>
      <c r="L162" s="180"/>
      <c r="M162" s="186"/>
      <c r="N162" s="187"/>
      <c r="O162" s="187"/>
      <c r="P162" s="187"/>
      <c r="Q162" s="187"/>
      <c r="R162" s="187"/>
      <c r="S162" s="187"/>
      <c r="T162" s="18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2" t="s">
        <v>130</v>
      </c>
      <c r="AU162" s="182" t="s">
        <v>81</v>
      </c>
      <c r="AV162" s="13" t="s">
        <v>81</v>
      </c>
      <c r="AW162" s="13" t="s">
        <v>31</v>
      </c>
      <c r="AX162" s="13" t="s">
        <v>74</v>
      </c>
      <c r="AY162" s="182" t="s">
        <v>120</v>
      </c>
    </row>
    <row r="163" s="14" customFormat="1">
      <c r="A163" s="14"/>
      <c r="B163" s="189"/>
      <c r="C163" s="14"/>
      <c r="D163" s="181" t="s">
        <v>130</v>
      </c>
      <c r="E163" s="190" t="s">
        <v>1</v>
      </c>
      <c r="F163" s="191" t="s">
        <v>132</v>
      </c>
      <c r="G163" s="14"/>
      <c r="H163" s="192">
        <v>370.22999999999996</v>
      </c>
      <c r="I163" s="193"/>
      <c r="J163" s="14"/>
      <c r="K163" s="14"/>
      <c r="L163" s="189"/>
      <c r="M163" s="194"/>
      <c r="N163" s="195"/>
      <c r="O163" s="195"/>
      <c r="P163" s="195"/>
      <c r="Q163" s="195"/>
      <c r="R163" s="195"/>
      <c r="S163" s="195"/>
      <c r="T163" s="19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0" t="s">
        <v>130</v>
      </c>
      <c r="AU163" s="190" t="s">
        <v>81</v>
      </c>
      <c r="AV163" s="14" t="s">
        <v>128</v>
      </c>
      <c r="AW163" s="14" t="s">
        <v>31</v>
      </c>
      <c r="AX163" s="14" t="s">
        <v>79</v>
      </c>
      <c r="AY163" s="190" t="s">
        <v>120</v>
      </c>
    </row>
    <row r="164" s="2" customFormat="1" ht="21.75" customHeight="1">
      <c r="A164" s="37"/>
      <c r="B164" s="165"/>
      <c r="C164" s="166" t="s">
        <v>182</v>
      </c>
      <c r="D164" s="166" t="s">
        <v>124</v>
      </c>
      <c r="E164" s="167" t="s">
        <v>183</v>
      </c>
      <c r="F164" s="168" t="s">
        <v>184</v>
      </c>
      <c r="G164" s="169" t="s">
        <v>149</v>
      </c>
      <c r="H164" s="170">
        <v>21.66</v>
      </c>
      <c r="I164" s="171"/>
      <c r="J164" s="172">
        <f>ROUND(I164*H164,2)</f>
        <v>0</v>
      </c>
      <c r="K164" s="173"/>
      <c r="L164" s="38"/>
      <c r="M164" s="174" t="s">
        <v>1</v>
      </c>
      <c r="N164" s="175" t="s">
        <v>39</v>
      </c>
      <c r="O164" s="76"/>
      <c r="P164" s="176">
        <f>O164*H164</f>
        <v>0</v>
      </c>
      <c r="Q164" s="176">
        <v>0.028400000000000002</v>
      </c>
      <c r="R164" s="176">
        <f>Q164*H164</f>
        <v>0.61514400000000002</v>
      </c>
      <c r="S164" s="176">
        <v>0</v>
      </c>
      <c r="T164" s="17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8" t="s">
        <v>128</v>
      </c>
      <c r="AT164" s="178" t="s">
        <v>124</v>
      </c>
      <c r="AU164" s="178" t="s">
        <v>81</v>
      </c>
      <c r="AY164" s="18" t="s">
        <v>120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8" t="s">
        <v>79</v>
      </c>
      <c r="BK164" s="179">
        <f>ROUND(I164*H164,2)</f>
        <v>0</v>
      </c>
      <c r="BL164" s="18" t="s">
        <v>128</v>
      </c>
      <c r="BM164" s="178" t="s">
        <v>185</v>
      </c>
    </row>
    <row r="165" s="15" customFormat="1">
      <c r="A165" s="15"/>
      <c r="B165" s="208"/>
      <c r="C165" s="15"/>
      <c r="D165" s="181" t="s">
        <v>130</v>
      </c>
      <c r="E165" s="209" t="s">
        <v>1</v>
      </c>
      <c r="F165" s="210" t="s">
        <v>176</v>
      </c>
      <c r="G165" s="15"/>
      <c r="H165" s="209" t="s">
        <v>1</v>
      </c>
      <c r="I165" s="211"/>
      <c r="J165" s="15"/>
      <c r="K165" s="15"/>
      <c r="L165" s="208"/>
      <c r="M165" s="212"/>
      <c r="N165" s="213"/>
      <c r="O165" s="213"/>
      <c r="P165" s="213"/>
      <c r="Q165" s="213"/>
      <c r="R165" s="213"/>
      <c r="S165" s="213"/>
      <c r="T165" s="21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9" t="s">
        <v>130</v>
      </c>
      <c r="AU165" s="209" t="s">
        <v>81</v>
      </c>
      <c r="AV165" s="15" t="s">
        <v>79</v>
      </c>
      <c r="AW165" s="15" t="s">
        <v>31</v>
      </c>
      <c r="AX165" s="15" t="s">
        <v>74</v>
      </c>
      <c r="AY165" s="209" t="s">
        <v>120</v>
      </c>
    </row>
    <row r="166" s="13" customFormat="1">
      <c r="A166" s="13"/>
      <c r="B166" s="180"/>
      <c r="C166" s="13"/>
      <c r="D166" s="181" t="s">
        <v>130</v>
      </c>
      <c r="E166" s="182" t="s">
        <v>1</v>
      </c>
      <c r="F166" s="183" t="s">
        <v>186</v>
      </c>
      <c r="G166" s="13"/>
      <c r="H166" s="184">
        <v>21.66</v>
      </c>
      <c r="I166" s="185"/>
      <c r="J166" s="13"/>
      <c r="K166" s="13"/>
      <c r="L166" s="180"/>
      <c r="M166" s="186"/>
      <c r="N166" s="187"/>
      <c r="O166" s="187"/>
      <c r="P166" s="187"/>
      <c r="Q166" s="187"/>
      <c r="R166" s="187"/>
      <c r="S166" s="187"/>
      <c r="T166" s="18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2" t="s">
        <v>130</v>
      </c>
      <c r="AU166" s="182" t="s">
        <v>81</v>
      </c>
      <c r="AV166" s="13" t="s">
        <v>81</v>
      </c>
      <c r="AW166" s="13" t="s">
        <v>31</v>
      </c>
      <c r="AX166" s="13" t="s">
        <v>74</v>
      </c>
      <c r="AY166" s="182" t="s">
        <v>120</v>
      </c>
    </row>
    <row r="167" s="14" customFormat="1">
      <c r="A167" s="14"/>
      <c r="B167" s="189"/>
      <c r="C167" s="14"/>
      <c r="D167" s="181" t="s">
        <v>130</v>
      </c>
      <c r="E167" s="190" t="s">
        <v>1</v>
      </c>
      <c r="F167" s="191" t="s">
        <v>132</v>
      </c>
      <c r="G167" s="14"/>
      <c r="H167" s="192">
        <v>21.66</v>
      </c>
      <c r="I167" s="193"/>
      <c r="J167" s="14"/>
      <c r="K167" s="14"/>
      <c r="L167" s="189"/>
      <c r="M167" s="194"/>
      <c r="N167" s="195"/>
      <c r="O167" s="195"/>
      <c r="P167" s="195"/>
      <c r="Q167" s="195"/>
      <c r="R167" s="195"/>
      <c r="S167" s="195"/>
      <c r="T167" s="19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0" t="s">
        <v>130</v>
      </c>
      <c r="AU167" s="190" t="s">
        <v>81</v>
      </c>
      <c r="AV167" s="14" t="s">
        <v>128</v>
      </c>
      <c r="AW167" s="14" t="s">
        <v>31</v>
      </c>
      <c r="AX167" s="14" t="s">
        <v>79</v>
      </c>
      <c r="AY167" s="190" t="s">
        <v>120</v>
      </c>
    </row>
    <row r="168" s="2" customFormat="1" ht="33" customHeight="1">
      <c r="A168" s="37"/>
      <c r="B168" s="165"/>
      <c r="C168" s="166" t="s">
        <v>187</v>
      </c>
      <c r="D168" s="166" t="s">
        <v>124</v>
      </c>
      <c r="E168" s="167" t="s">
        <v>188</v>
      </c>
      <c r="F168" s="168" t="s">
        <v>189</v>
      </c>
      <c r="G168" s="169" t="s">
        <v>155</v>
      </c>
      <c r="H168" s="170">
        <v>3</v>
      </c>
      <c r="I168" s="171"/>
      <c r="J168" s="172">
        <f>ROUND(I168*H168,2)</f>
        <v>0</v>
      </c>
      <c r="K168" s="173"/>
      <c r="L168" s="38"/>
      <c r="M168" s="174" t="s">
        <v>1</v>
      </c>
      <c r="N168" s="175" t="s">
        <v>39</v>
      </c>
      <c r="O168" s="76"/>
      <c r="P168" s="176">
        <f>O168*H168</f>
        <v>0</v>
      </c>
      <c r="Q168" s="176">
        <v>0.021999999999999999</v>
      </c>
      <c r="R168" s="176">
        <f>Q168*H168</f>
        <v>0.066000000000000003</v>
      </c>
      <c r="S168" s="176">
        <v>0</v>
      </c>
      <c r="T168" s="17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8" t="s">
        <v>128</v>
      </c>
      <c r="AT168" s="178" t="s">
        <v>124</v>
      </c>
      <c r="AU168" s="178" t="s">
        <v>81</v>
      </c>
      <c r="AY168" s="18" t="s">
        <v>120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8" t="s">
        <v>79</v>
      </c>
      <c r="BK168" s="179">
        <f>ROUND(I168*H168,2)</f>
        <v>0</v>
      </c>
      <c r="BL168" s="18" t="s">
        <v>128</v>
      </c>
      <c r="BM168" s="178" t="s">
        <v>190</v>
      </c>
    </row>
    <row r="169" s="13" customFormat="1">
      <c r="A169" s="13"/>
      <c r="B169" s="180"/>
      <c r="C169" s="13"/>
      <c r="D169" s="181" t="s">
        <v>130</v>
      </c>
      <c r="E169" s="182" t="s">
        <v>1</v>
      </c>
      <c r="F169" s="183" t="s">
        <v>191</v>
      </c>
      <c r="G169" s="13"/>
      <c r="H169" s="184">
        <v>3</v>
      </c>
      <c r="I169" s="185"/>
      <c r="J169" s="13"/>
      <c r="K169" s="13"/>
      <c r="L169" s="180"/>
      <c r="M169" s="186"/>
      <c r="N169" s="187"/>
      <c r="O169" s="187"/>
      <c r="P169" s="187"/>
      <c r="Q169" s="187"/>
      <c r="R169" s="187"/>
      <c r="S169" s="187"/>
      <c r="T169" s="18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2" t="s">
        <v>130</v>
      </c>
      <c r="AU169" s="182" t="s">
        <v>81</v>
      </c>
      <c r="AV169" s="13" t="s">
        <v>81</v>
      </c>
      <c r="AW169" s="13" t="s">
        <v>31</v>
      </c>
      <c r="AX169" s="13" t="s">
        <v>74</v>
      </c>
      <c r="AY169" s="182" t="s">
        <v>120</v>
      </c>
    </row>
    <row r="170" s="14" customFormat="1">
      <c r="A170" s="14"/>
      <c r="B170" s="189"/>
      <c r="C170" s="14"/>
      <c r="D170" s="181" t="s">
        <v>130</v>
      </c>
      <c r="E170" s="190" t="s">
        <v>1</v>
      </c>
      <c r="F170" s="191" t="s">
        <v>132</v>
      </c>
      <c r="G170" s="14"/>
      <c r="H170" s="192">
        <v>3</v>
      </c>
      <c r="I170" s="193"/>
      <c r="J170" s="14"/>
      <c r="K170" s="14"/>
      <c r="L170" s="189"/>
      <c r="M170" s="194"/>
      <c r="N170" s="195"/>
      <c r="O170" s="195"/>
      <c r="P170" s="195"/>
      <c r="Q170" s="195"/>
      <c r="R170" s="195"/>
      <c r="S170" s="195"/>
      <c r="T170" s="19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0" t="s">
        <v>130</v>
      </c>
      <c r="AU170" s="190" t="s">
        <v>81</v>
      </c>
      <c r="AV170" s="14" t="s">
        <v>128</v>
      </c>
      <c r="AW170" s="14" t="s">
        <v>31</v>
      </c>
      <c r="AX170" s="14" t="s">
        <v>79</v>
      </c>
      <c r="AY170" s="190" t="s">
        <v>120</v>
      </c>
    </row>
    <row r="171" s="2" customFormat="1" ht="33" customHeight="1">
      <c r="A171" s="37"/>
      <c r="B171" s="165"/>
      <c r="C171" s="166" t="s">
        <v>192</v>
      </c>
      <c r="D171" s="166" t="s">
        <v>124</v>
      </c>
      <c r="E171" s="167" t="s">
        <v>193</v>
      </c>
      <c r="F171" s="168" t="s">
        <v>194</v>
      </c>
      <c r="G171" s="169" t="s">
        <v>149</v>
      </c>
      <c r="H171" s="170">
        <v>3</v>
      </c>
      <c r="I171" s="171"/>
      <c r="J171" s="172">
        <f>ROUND(I171*H171,2)</f>
        <v>0</v>
      </c>
      <c r="K171" s="173"/>
      <c r="L171" s="38"/>
      <c r="M171" s="174" t="s">
        <v>1</v>
      </c>
      <c r="N171" s="175" t="s">
        <v>39</v>
      </c>
      <c r="O171" s="76"/>
      <c r="P171" s="176">
        <f>O171*H171</f>
        <v>0</v>
      </c>
      <c r="Q171" s="176">
        <v>0.0026800000000000001</v>
      </c>
      <c r="R171" s="176">
        <f>Q171*H171</f>
        <v>0.0080400000000000003</v>
      </c>
      <c r="S171" s="176">
        <v>0</v>
      </c>
      <c r="T171" s="17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78" t="s">
        <v>128</v>
      </c>
      <c r="AT171" s="178" t="s">
        <v>124</v>
      </c>
      <c r="AU171" s="178" t="s">
        <v>81</v>
      </c>
      <c r="AY171" s="18" t="s">
        <v>120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8" t="s">
        <v>79</v>
      </c>
      <c r="BK171" s="179">
        <f>ROUND(I171*H171,2)</f>
        <v>0</v>
      </c>
      <c r="BL171" s="18" t="s">
        <v>128</v>
      </c>
      <c r="BM171" s="178" t="s">
        <v>195</v>
      </c>
    </row>
    <row r="172" s="2" customFormat="1" ht="21.75" customHeight="1">
      <c r="A172" s="37"/>
      <c r="B172" s="165"/>
      <c r="C172" s="166" t="s">
        <v>196</v>
      </c>
      <c r="D172" s="166" t="s">
        <v>124</v>
      </c>
      <c r="E172" s="167" t="s">
        <v>197</v>
      </c>
      <c r="F172" s="168" t="s">
        <v>198</v>
      </c>
      <c r="G172" s="169" t="s">
        <v>127</v>
      </c>
      <c r="H172" s="170">
        <v>0.73699999999999999</v>
      </c>
      <c r="I172" s="171"/>
      <c r="J172" s="172">
        <f>ROUND(I172*H172,2)</f>
        <v>0</v>
      </c>
      <c r="K172" s="173"/>
      <c r="L172" s="38"/>
      <c r="M172" s="174" t="s">
        <v>1</v>
      </c>
      <c r="N172" s="175" t="s">
        <v>39</v>
      </c>
      <c r="O172" s="76"/>
      <c r="P172" s="176">
        <f>O172*H172</f>
        <v>0</v>
      </c>
      <c r="Q172" s="176">
        <v>2.2563399999999998</v>
      </c>
      <c r="R172" s="176">
        <f>Q172*H172</f>
        <v>1.6629225799999998</v>
      </c>
      <c r="S172" s="176">
        <v>0</v>
      </c>
      <c r="T172" s="17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8" t="s">
        <v>128</v>
      </c>
      <c r="AT172" s="178" t="s">
        <v>124</v>
      </c>
      <c r="AU172" s="178" t="s">
        <v>81</v>
      </c>
      <c r="AY172" s="18" t="s">
        <v>120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79</v>
      </c>
      <c r="BK172" s="179">
        <f>ROUND(I172*H172,2)</f>
        <v>0</v>
      </c>
      <c r="BL172" s="18" t="s">
        <v>128</v>
      </c>
      <c r="BM172" s="178" t="s">
        <v>199</v>
      </c>
    </row>
    <row r="173" s="15" customFormat="1">
      <c r="A173" s="15"/>
      <c r="B173" s="208"/>
      <c r="C173" s="15"/>
      <c r="D173" s="181" t="s">
        <v>130</v>
      </c>
      <c r="E173" s="209" t="s">
        <v>1</v>
      </c>
      <c r="F173" s="210" t="s">
        <v>200</v>
      </c>
      <c r="G173" s="15"/>
      <c r="H173" s="209" t="s">
        <v>1</v>
      </c>
      <c r="I173" s="211"/>
      <c r="J173" s="15"/>
      <c r="K173" s="15"/>
      <c r="L173" s="208"/>
      <c r="M173" s="212"/>
      <c r="N173" s="213"/>
      <c r="O173" s="213"/>
      <c r="P173" s="213"/>
      <c r="Q173" s="213"/>
      <c r="R173" s="213"/>
      <c r="S173" s="213"/>
      <c r="T173" s="21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09" t="s">
        <v>130</v>
      </c>
      <c r="AU173" s="209" t="s">
        <v>81</v>
      </c>
      <c r="AV173" s="15" t="s">
        <v>79</v>
      </c>
      <c r="AW173" s="15" t="s">
        <v>31</v>
      </c>
      <c r="AX173" s="15" t="s">
        <v>74</v>
      </c>
      <c r="AY173" s="209" t="s">
        <v>120</v>
      </c>
    </row>
    <row r="174" s="13" customFormat="1">
      <c r="A174" s="13"/>
      <c r="B174" s="180"/>
      <c r="C174" s="13"/>
      <c r="D174" s="181" t="s">
        <v>130</v>
      </c>
      <c r="E174" s="182" t="s">
        <v>1</v>
      </c>
      <c r="F174" s="183" t="s">
        <v>201</v>
      </c>
      <c r="G174" s="13"/>
      <c r="H174" s="184">
        <v>0.73699999999999999</v>
      </c>
      <c r="I174" s="185"/>
      <c r="J174" s="13"/>
      <c r="K174" s="13"/>
      <c r="L174" s="180"/>
      <c r="M174" s="186"/>
      <c r="N174" s="187"/>
      <c r="O174" s="187"/>
      <c r="P174" s="187"/>
      <c r="Q174" s="187"/>
      <c r="R174" s="187"/>
      <c r="S174" s="187"/>
      <c r="T174" s="18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2" t="s">
        <v>130</v>
      </c>
      <c r="AU174" s="182" t="s">
        <v>81</v>
      </c>
      <c r="AV174" s="13" t="s">
        <v>81</v>
      </c>
      <c r="AW174" s="13" t="s">
        <v>31</v>
      </c>
      <c r="AX174" s="13" t="s">
        <v>74</v>
      </c>
      <c r="AY174" s="182" t="s">
        <v>120</v>
      </c>
    </row>
    <row r="175" s="14" customFormat="1">
      <c r="A175" s="14"/>
      <c r="B175" s="189"/>
      <c r="C175" s="14"/>
      <c r="D175" s="181" t="s">
        <v>130</v>
      </c>
      <c r="E175" s="190" t="s">
        <v>1</v>
      </c>
      <c r="F175" s="191" t="s">
        <v>132</v>
      </c>
      <c r="G175" s="14"/>
      <c r="H175" s="192">
        <v>0.73699999999999999</v>
      </c>
      <c r="I175" s="193"/>
      <c r="J175" s="14"/>
      <c r="K175" s="14"/>
      <c r="L175" s="189"/>
      <c r="M175" s="194"/>
      <c r="N175" s="195"/>
      <c r="O175" s="195"/>
      <c r="P175" s="195"/>
      <c r="Q175" s="195"/>
      <c r="R175" s="195"/>
      <c r="S175" s="195"/>
      <c r="T175" s="19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0" t="s">
        <v>130</v>
      </c>
      <c r="AU175" s="190" t="s">
        <v>81</v>
      </c>
      <c r="AV175" s="14" t="s">
        <v>128</v>
      </c>
      <c r="AW175" s="14" t="s">
        <v>31</v>
      </c>
      <c r="AX175" s="14" t="s">
        <v>79</v>
      </c>
      <c r="AY175" s="190" t="s">
        <v>120</v>
      </c>
    </row>
    <row r="176" s="2" customFormat="1" ht="21.75" customHeight="1">
      <c r="A176" s="37"/>
      <c r="B176" s="165"/>
      <c r="C176" s="166" t="s">
        <v>202</v>
      </c>
      <c r="D176" s="166" t="s">
        <v>124</v>
      </c>
      <c r="E176" s="167" t="s">
        <v>203</v>
      </c>
      <c r="F176" s="168" t="s">
        <v>204</v>
      </c>
      <c r="G176" s="169" t="s">
        <v>127</v>
      </c>
      <c r="H176" s="170">
        <v>0.23599999999999999</v>
      </c>
      <c r="I176" s="171"/>
      <c r="J176" s="172">
        <f>ROUND(I176*H176,2)</f>
        <v>0</v>
      </c>
      <c r="K176" s="173"/>
      <c r="L176" s="38"/>
      <c r="M176" s="174" t="s">
        <v>1</v>
      </c>
      <c r="N176" s="175" t="s">
        <v>39</v>
      </c>
      <c r="O176" s="76"/>
      <c r="P176" s="176">
        <f>O176*H176</f>
        <v>0</v>
      </c>
      <c r="Q176" s="176">
        <v>2.2563399999999998</v>
      </c>
      <c r="R176" s="176">
        <f>Q176*H176</f>
        <v>0.53249623999999995</v>
      </c>
      <c r="S176" s="176">
        <v>0</v>
      </c>
      <c r="T176" s="17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78" t="s">
        <v>128</v>
      </c>
      <c r="AT176" s="178" t="s">
        <v>124</v>
      </c>
      <c r="AU176" s="178" t="s">
        <v>81</v>
      </c>
      <c r="AY176" s="18" t="s">
        <v>120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8" t="s">
        <v>79</v>
      </c>
      <c r="BK176" s="179">
        <f>ROUND(I176*H176,2)</f>
        <v>0</v>
      </c>
      <c r="BL176" s="18" t="s">
        <v>128</v>
      </c>
      <c r="BM176" s="178" t="s">
        <v>205</v>
      </c>
    </row>
    <row r="177" s="13" customFormat="1">
      <c r="A177" s="13"/>
      <c r="B177" s="180"/>
      <c r="C177" s="13"/>
      <c r="D177" s="181" t="s">
        <v>130</v>
      </c>
      <c r="E177" s="182" t="s">
        <v>1</v>
      </c>
      <c r="F177" s="183" t="s">
        <v>206</v>
      </c>
      <c r="G177" s="13"/>
      <c r="H177" s="184">
        <v>0.23599999999999999</v>
      </c>
      <c r="I177" s="185"/>
      <c r="J177" s="13"/>
      <c r="K177" s="13"/>
      <c r="L177" s="180"/>
      <c r="M177" s="186"/>
      <c r="N177" s="187"/>
      <c r="O177" s="187"/>
      <c r="P177" s="187"/>
      <c r="Q177" s="187"/>
      <c r="R177" s="187"/>
      <c r="S177" s="187"/>
      <c r="T177" s="18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2" t="s">
        <v>130</v>
      </c>
      <c r="AU177" s="182" t="s">
        <v>81</v>
      </c>
      <c r="AV177" s="13" t="s">
        <v>81</v>
      </c>
      <c r="AW177" s="13" t="s">
        <v>31</v>
      </c>
      <c r="AX177" s="13" t="s">
        <v>74</v>
      </c>
      <c r="AY177" s="182" t="s">
        <v>120</v>
      </c>
    </row>
    <row r="178" s="14" customFormat="1">
      <c r="A178" s="14"/>
      <c r="B178" s="189"/>
      <c r="C178" s="14"/>
      <c r="D178" s="181" t="s">
        <v>130</v>
      </c>
      <c r="E178" s="190" t="s">
        <v>1</v>
      </c>
      <c r="F178" s="191" t="s">
        <v>132</v>
      </c>
      <c r="G178" s="14"/>
      <c r="H178" s="192">
        <v>0.23599999999999999</v>
      </c>
      <c r="I178" s="193"/>
      <c r="J178" s="14"/>
      <c r="K178" s="14"/>
      <c r="L178" s="189"/>
      <c r="M178" s="194"/>
      <c r="N178" s="195"/>
      <c r="O178" s="195"/>
      <c r="P178" s="195"/>
      <c r="Q178" s="195"/>
      <c r="R178" s="195"/>
      <c r="S178" s="195"/>
      <c r="T178" s="19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0" t="s">
        <v>130</v>
      </c>
      <c r="AU178" s="190" t="s">
        <v>81</v>
      </c>
      <c r="AV178" s="14" t="s">
        <v>128</v>
      </c>
      <c r="AW178" s="14" t="s">
        <v>31</v>
      </c>
      <c r="AX178" s="14" t="s">
        <v>79</v>
      </c>
      <c r="AY178" s="190" t="s">
        <v>120</v>
      </c>
    </row>
    <row r="179" s="2" customFormat="1" ht="21.75" customHeight="1">
      <c r="A179" s="37"/>
      <c r="B179" s="165"/>
      <c r="C179" s="166" t="s">
        <v>207</v>
      </c>
      <c r="D179" s="166" t="s">
        <v>124</v>
      </c>
      <c r="E179" s="167" t="s">
        <v>208</v>
      </c>
      <c r="F179" s="168" t="s">
        <v>209</v>
      </c>
      <c r="G179" s="169" t="s">
        <v>149</v>
      </c>
      <c r="H179" s="170">
        <v>50</v>
      </c>
      <c r="I179" s="171"/>
      <c r="J179" s="172">
        <f>ROUND(I179*H179,2)</f>
        <v>0</v>
      </c>
      <c r="K179" s="173"/>
      <c r="L179" s="38"/>
      <c r="M179" s="174" t="s">
        <v>1</v>
      </c>
      <c r="N179" s="175" t="s">
        <v>39</v>
      </c>
      <c r="O179" s="76"/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78" t="s">
        <v>128</v>
      </c>
      <c r="AT179" s="178" t="s">
        <v>124</v>
      </c>
      <c r="AU179" s="178" t="s">
        <v>81</v>
      </c>
      <c r="AY179" s="18" t="s">
        <v>120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8" t="s">
        <v>79</v>
      </c>
      <c r="BK179" s="179">
        <f>ROUND(I179*H179,2)</f>
        <v>0</v>
      </c>
      <c r="BL179" s="18" t="s">
        <v>128</v>
      </c>
      <c r="BM179" s="178" t="s">
        <v>210</v>
      </c>
    </row>
    <row r="180" s="2" customFormat="1" ht="21.75" customHeight="1">
      <c r="A180" s="37"/>
      <c r="B180" s="165"/>
      <c r="C180" s="166" t="s">
        <v>211</v>
      </c>
      <c r="D180" s="166" t="s">
        <v>124</v>
      </c>
      <c r="E180" s="167" t="s">
        <v>212</v>
      </c>
      <c r="F180" s="168" t="s">
        <v>213</v>
      </c>
      <c r="G180" s="169" t="s">
        <v>149</v>
      </c>
      <c r="H180" s="170">
        <v>80</v>
      </c>
      <c r="I180" s="171"/>
      <c r="J180" s="172">
        <f>ROUND(I180*H180,2)</f>
        <v>0</v>
      </c>
      <c r="K180" s="173"/>
      <c r="L180" s="38"/>
      <c r="M180" s="174" t="s">
        <v>1</v>
      </c>
      <c r="N180" s="175" t="s">
        <v>39</v>
      </c>
      <c r="O180" s="76"/>
      <c r="P180" s="176">
        <f>O180*H180</f>
        <v>0</v>
      </c>
      <c r="Q180" s="176">
        <v>0</v>
      </c>
      <c r="R180" s="176">
        <f>Q180*H180</f>
        <v>0</v>
      </c>
      <c r="S180" s="176">
        <v>0</v>
      </c>
      <c r="T180" s="17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78" t="s">
        <v>128</v>
      </c>
      <c r="AT180" s="178" t="s">
        <v>124</v>
      </c>
      <c r="AU180" s="178" t="s">
        <v>81</v>
      </c>
      <c r="AY180" s="18" t="s">
        <v>120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8" t="s">
        <v>79</v>
      </c>
      <c r="BK180" s="179">
        <f>ROUND(I180*H180,2)</f>
        <v>0</v>
      </c>
      <c r="BL180" s="18" t="s">
        <v>128</v>
      </c>
      <c r="BM180" s="178" t="s">
        <v>214</v>
      </c>
    </row>
    <row r="181" s="13" customFormat="1">
      <c r="A181" s="13"/>
      <c r="B181" s="180"/>
      <c r="C181" s="13"/>
      <c r="D181" s="181" t="s">
        <v>130</v>
      </c>
      <c r="E181" s="182" t="s">
        <v>1</v>
      </c>
      <c r="F181" s="183" t="s">
        <v>215</v>
      </c>
      <c r="G181" s="13"/>
      <c r="H181" s="184">
        <v>80</v>
      </c>
      <c r="I181" s="185"/>
      <c r="J181" s="13"/>
      <c r="K181" s="13"/>
      <c r="L181" s="180"/>
      <c r="M181" s="186"/>
      <c r="N181" s="187"/>
      <c r="O181" s="187"/>
      <c r="P181" s="187"/>
      <c r="Q181" s="187"/>
      <c r="R181" s="187"/>
      <c r="S181" s="187"/>
      <c r="T181" s="18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2" t="s">
        <v>130</v>
      </c>
      <c r="AU181" s="182" t="s">
        <v>81</v>
      </c>
      <c r="AV181" s="13" t="s">
        <v>81</v>
      </c>
      <c r="AW181" s="13" t="s">
        <v>31</v>
      </c>
      <c r="AX181" s="13" t="s">
        <v>74</v>
      </c>
      <c r="AY181" s="182" t="s">
        <v>120</v>
      </c>
    </row>
    <row r="182" s="14" customFormat="1">
      <c r="A182" s="14"/>
      <c r="B182" s="189"/>
      <c r="C182" s="14"/>
      <c r="D182" s="181" t="s">
        <v>130</v>
      </c>
      <c r="E182" s="190" t="s">
        <v>1</v>
      </c>
      <c r="F182" s="191" t="s">
        <v>132</v>
      </c>
      <c r="G182" s="14"/>
      <c r="H182" s="192">
        <v>80</v>
      </c>
      <c r="I182" s="193"/>
      <c r="J182" s="14"/>
      <c r="K182" s="14"/>
      <c r="L182" s="189"/>
      <c r="M182" s="194"/>
      <c r="N182" s="195"/>
      <c r="O182" s="195"/>
      <c r="P182" s="195"/>
      <c r="Q182" s="195"/>
      <c r="R182" s="195"/>
      <c r="S182" s="195"/>
      <c r="T182" s="19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0" t="s">
        <v>130</v>
      </c>
      <c r="AU182" s="190" t="s">
        <v>81</v>
      </c>
      <c r="AV182" s="14" t="s">
        <v>128</v>
      </c>
      <c r="AW182" s="14" t="s">
        <v>31</v>
      </c>
      <c r="AX182" s="14" t="s">
        <v>79</v>
      </c>
      <c r="AY182" s="190" t="s">
        <v>120</v>
      </c>
    </row>
    <row r="183" s="2" customFormat="1" ht="21.75" customHeight="1">
      <c r="A183" s="37"/>
      <c r="B183" s="165"/>
      <c r="C183" s="166" t="s">
        <v>216</v>
      </c>
      <c r="D183" s="166" t="s">
        <v>124</v>
      </c>
      <c r="E183" s="167" t="s">
        <v>217</v>
      </c>
      <c r="F183" s="168" t="s">
        <v>218</v>
      </c>
      <c r="G183" s="169" t="s">
        <v>149</v>
      </c>
      <c r="H183" s="170">
        <v>1.2</v>
      </c>
      <c r="I183" s="171"/>
      <c r="J183" s="172">
        <f>ROUND(I183*H183,2)</f>
        <v>0</v>
      </c>
      <c r="K183" s="173"/>
      <c r="L183" s="38"/>
      <c r="M183" s="174" t="s">
        <v>1</v>
      </c>
      <c r="N183" s="175" t="s">
        <v>39</v>
      </c>
      <c r="O183" s="76"/>
      <c r="P183" s="176">
        <f>O183*H183</f>
        <v>0</v>
      </c>
      <c r="Q183" s="176">
        <v>0.105</v>
      </c>
      <c r="R183" s="176">
        <f>Q183*H183</f>
        <v>0.126</v>
      </c>
      <c r="S183" s="176">
        <v>0</v>
      </c>
      <c r="T183" s="17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8" t="s">
        <v>128</v>
      </c>
      <c r="AT183" s="178" t="s">
        <v>124</v>
      </c>
      <c r="AU183" s="178" t="s">
        <v>81</v>
      </c>
      <c r="AY183" s="18" t="s">
        <v>120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8" t="s">
        <v>79</v>
      </c>
      <c r="BK183" s="179">
        <f>ROUND(I183*H183,2)</f>
        <v>0</v>
      </c>
      <c r="BL183" s="18" t="s">
        <v>128</v>
      </c>
      <c r="BM183" s="178" t="s">
        <v>219</v>
      </c>
    </row>
    <row r="184" s="13" customFormat="1">
      <c r="A184" s="13"/>
      <c r="B184" s="180"/>
      <c r="C184" s="13"/>
      <c r="D184" s="181" t="s">
        <v>130</v>
      </c>
      <c r="E184" s="182" t="s">
        <v>1</v>
      </c>
      <c r="F184" s="183" t="s">
        <v>220</v>
      </c>
      <c r="G184" s="13"/>
      <c r="H184" s="184">
        <v>1.2</v>
      </c>
      <c r="I184" s="185"/>
      <c r="J184" s="13"/>
      <c r="K184" s="13"/>
      <c r="L184" s="180"/>
      <c r="M184" s="186"/>
      <c r="N184" s="187"/>
      <c r="O184" s="187"/>
      <c r="P184" s="187"/>
      <c r="Q184" s="187"/>
      <c r="R184" s="187"/>
      <c r="S184" s="187"/>
      <c r="T184" s="18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2" t="s">
        <v>130</v>
      </c>
      <c r="AU184" s="182" t="s">
        <v>81</v>
      </c>
      <c r="AV184" s="13" t="s">
        <v>81</v>
      </c>
      <c r="AW184" s="13" t="s">
        <v>31</v>
      </c>
      <c r="AX184" s="13" t="s">
        <v>74</v>
      </c>
      <c r="AY184" s="182" t="s">
        <v>120</v>
      </c>
    </row>
    <row r="185" s="14" customFormat="1">
      <c r="A185" s="14"/>
      <c r="B185" s="189"/>
      <c r="C185" s="14"/>
      <c r="D185" s="181" t="s">
        <v>130</v>
      </c>
      <c r="E185" s="190" t="s">
        <v>1</v>
      </c>
      <c r="F185" s="191" t="s">
        <v>132</v>
      </c>
      <c r="G185" s="14"/>
      <c r="H185" s="192">
        <v>1.2</v>
      </c>
      <c r="I185" s="193"/>
      <c r="J185" s="14"/>
      <c r="K185" s="14"/>
      <c r="L185" s="189"/>
      <c r="M185" s="194"/>
      <c r="N185" s="195"/>
      <c r="O185" s="195"/>
      <c r="P185" s="195"/>
      <c r="Q185" s="195"/>
      <c r="R185" s="195"/>
      <c r="S185" s="195"/>
      <c r="T185" s="19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0" t="s">
        <v>130</v>
      </c>
      <c r="AU185" s="190" t="s">
        <v>81</v>
      </c>
      <c r="AV185" s="14" t="s">
        <v>128</v>
      </c>
      <c r="AW185" s="14" t="s">
        <v>31</v>
      </c>
      <c r="AX185" s="14" t="s">
        <v>79</v>
      </c>
      <c r="AY185" s="190" t="s">
        <v>120</v>
      </c>
    </row>
    <row r="186" s="12" customFormat="1" ht="22.8" customHeight="1">
      <c r="A186" s="12"/>
      <c r="B186" s="152"/>
      <c r="C186" s="12"/>
      <c r="D186" s="153" t="s">
        <v>73</v>
      </c>
      <c r="E186" s="163" t="s">
        <v>221</v>
      </c>
      <c r="F186" s="163" t="s">
        <v>222</v>
      </c>
      <c r="G186" s="12"/>
      <c r="H186" s="12"/>
      <c r="I186" s="155"/>
      <c r="J186" s="164">
        <f>BK186</f>
        <v>0</v>
      </c>
      <c r="K186" s="12"/>
      <c r="L186" s="152"/>
      <c r="M186" s="157"/>
      <c r="N186" s="158"/>
      <c r="O186" s="158"/>
      <c r="P186" s="159">
        <f>SUM(P187:P189)</f>
        <v>0</v>
      </c>
      <c r="Q186" s="158"/>
      <c r="R186" s="159">
        <f>SUM(R187:R189)</f>
        <v>0.0068400000000000006</v>
      </c>
      <c r="S186" s="158"/>
      <c r="T186" s="160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3" t="s">
        <v>79</v>
      </c>
      <c r="AT186" s="161" t="s">
        <v>73</v>
      </c>
      <c r="AU186" s="161" t="s">
        <v>79</v>
      </c>
      <c r="AY186" s="153" t="s">
        <v>120</v>
      </c>
      <c r="BK186" s="162">
        <f>SUM(BK187:BK189)</f>
        <v>0</v>
      </c>
    </row>
    <row r="187" s="2" customFormat="1" ht="21.75" customHeight="1">
      <c r="A187" s="37"/>
      <c r="B187" s="165"/>
      <c r="C187" s="166" t="s">
        <v>223</v>
      </c>
      <c r="D187" s="166" t="s">
        <v>124</v>
      </c>
      <c r="E187" s="167" t="s">
        <v>224</v>
      </c>
      <c r="F187" s="168" t="s">
        <v>225</v>
      </c>
      <c r="G187" s="169" t="s">
        <v>149</v>
      </c>
      <c r="H187" s="170">
        <v>171</v>
      </c>
      <c r="I187" s="171"/>
      <c r="J187" s="172">
        <f>ROUND(I187*H187,2)</f>
        <v>0</v>
      </c>
      <c r="K187" s="173"/>
      <c r="L187" s="38"/>
      <c r="M187" s="174" t="s">
        <v>1</v>
      </c>
      <c r="N187" s="175" t="s">
        <v>39</v>
      </c>
      <c r="O187" s="76"/>
      <c r="P187" s="176">
        <f>O187*H187</f>
        <v>0</v>
      </c>
      <c r="Q187" s="176">
        <v>4.0000000000000003E-05</v>
      </c>
      <c r="R187" s="176">
        <f>Q187*H187</f>
        <v>0.0068400000000000006</v>
      </c>
      <c r="S187" s="176">
        <v>0</v>
      </c>
      <c r="T187" s="17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8" t="s">
        <v>128</v>
      </c>
      <c r="AT187" s="178" t="s">
        <v>124</v>
      </c>
      <c r="AU187" s="178" t="s">
        <v>81</v>
      </c>
      <c r="AY187" s="18" t="s">
        <v>120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8" t="s">
        <v>79</v>
      </c>
      <c r="BK187" s="179">
        <f>ROUND(I187*H187,2)</f>
        <v>0</v>
      </c>
      <c r="BL187" s="18" t="s">
        <v>128</v>
      </c>
      <c r="BM187" s="178" t="s">
        <v>226</v>
      </c>
    </row>
    <row r="188" s="13" customFormat="1">
      <c r="A188" s="13"/>
      <c r="B188" s="180"/>
      <c r="C188" s="13"/>
      <c r="D188" s="181" t="s">
        <v>130</v>
      </c>
      <c r="E188" s="182" t="s">
        <v>1</v>
      </c>
      <c r="F188" s="183" t="s">
        <v>227</v>
      </c>
      <c r="G188" s="13"/>
      <c r="H188" s="184">
        <v>171</v>
      </c>
      <c r="I188" s="185"/>
      <c r="J188" s="13"/>
      <c r="K188" s="13"/>
      <c r="L188" s="180"/>
      <c r="M188" s="186"/>
      <c r="N188" s="187"/>
      <c r="O188" s="187"/>
      <c r="P188" s="187"/>
      <c r="Q188" s="187"/>
      <c r="R188" s="187"/>
      <c r="S188" s="187"/>
      <c r="T188" s="18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2" t="s">
        <v>130</v>
      </c>
      <c r="AU188" s="182" t="s">
        <v>81</v>
      </c>
      <c r="AV188" s="13" t="s">
        <v>81</v>
      </c>
      <c r="AW188" s="13" t="s">
        <v>31</v>
      </c>
      <c r="AX188" s="13" t="s">
        <v>74</v>
      </c>
      <c r="AY188" s="182" t="s">
        <v>120</v>
      </c>
    </row>
    <row r="189" s="14" customFormat="1">
      <c r="A189" s="14"/>
      <c r="B189" s="189"/>
      <c r="C189" s="14"/>
      <c r="D189" s="181" t="s">
        <v>130</v>
      </c>
      <c r="E189" s="190" t="s">
        <v>1</v>
      </c>
      <c r="F189" s="191" t="s">
        <v>132</v>
      </c>
      <c r="G189" s="14"/>
      <c r="H189" s="192">
        <v>171</v>
      </c>
      <c r="I189" s="193"/>
      <c r="J189" s="14"/>
      <c r="K189" s="14"/>
      <c r="L189" s="189"/>
      <c r="M189" s="194"/>
      <c r="N189" s="195"/>
      <c r="O189" s="195"/>
      <c r="P189" s="195"/>
      <c r="Q189" s="195"/>
      <c r="R189" s="195"/>
      <c r="S189" s="195"/>
      <c r="T189" s="19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0" t="s">
        <v>130</v>
      </c>
      <c r="AU189" s="190" t="s">
        <v>81</v>
      </c>
      <c r="AV189" s="14" t="s">
        <v>128</v>
      </c>
      <c r="AW189" s="14" t="s">
        <v>31</v>
      </c>
      <c r="AX189" s="14" t="s">
        <v>79</v>
      </c>
      <c r="AY189" s="190" t="s">
        <v>120</v>
      </c>
    </row>
    <row r="190" s="12" customFormat="1" ht="22.8" customHeight="1">
      <c r="A190" s="12"/>
      <c r="B190" s="152"/>
      <c r="C190" s="12"/>
      <c r="D190" s="153" t="s">
        <v>73</v>
      </c>
      <c r="E190" s="163" t="s">
        <v>182</v>
      </c>
      <c r="F190" s="163" t="s">
        <v>228</v>
      </c>
      <c r="G190" s="12"/>
      <c r="H190" s="12"/>
      <c r="I190" s="155"/>
      <c r="J190" s="164">
        <f>BK190</f>
        <v>0</v>
      </c>
      <c r="K190" s="12"/>
      <c r="L190" s="152"/>
      <c r="M190" s="157"/>
      <c r="N190" s="158"/>
      <c r="O190" s="158"/>
      <c r="P190" s="159">
        <f>SUM(P191:P193)</f>
        <v>0</v>
      </c>
      <c r="Q190" s="158"/>
      <c r="R190" s="159">
        <f>SUM(R191:R193)</f>
        <v>0.044199999999999996</v>
      </c>
      <c r="S190" s="158"/>
      <c r="T190" s="160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3" t="s">
        <v>79</v>
      </c>
      <c r="AT190" s="161" t="s">
        <v>73</v>
      </c>
      <c r="AU190" s="161" t="s">
        <v>79</v>
      </c>
      <c r="AY190" s="153" t="s">
        <v>120</v>
      </c>
      <c r="BK190" s="162">
        <f>SUM(BK191:BK193)</f>
        <v>0</v>
      </c>
    </row>
    <row r="191" s="2" customFormat="1" ht="33" customHeight="1">
      <c r="A191" s="37"/>
      <c r="B191" s="165"/>
      <c r="C191" s="166" t="s">
        <v>229</v>
      </c>
      <c r="D191" s="166" t="s">
        <v>124</v>
      </c>
      <c r="E191" s="167" t="s">
        <v>230</v>
      </c>
      <c r="F191" s="168" t="s">
        <v>231</v>
      </c>
      <c r="G191" s="169" t="s">
        <v>149</v>
      </c>
      <c r="H191" s="170">
        <v>340</v>
      </c>
      <c r="I191" s="171"/>
      <c r="J191" s="172">
        <f>ROUND(I191*H191,2)</f>
        <v>0</v>
      </c>
      <c r="K191" s="173"/>
      <c r="L191" s="38"/>
      <c r="M191" s="174" t="s">
        <v>1</v>
      </c>
      <c r="N191" s="175" t="s">
        <v>39</v>
      </c>
      <c r="O191" s="76"/>
      <c r="P191" s="176">
        <f>O191*H191</f>
        <v>0</v>
      </c>
      <c r="Q191" s="176">
        <v>0.00012999999999999999</v>
      </c>
      <c r="R191" s="176">
        <f>Q191*H191</f>
        <v>0.044199999999999996</v>
      </c>
      <c r="S191" s="176">
        <v>0</v>
      </c>
      <c r="T191" s="17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8" t="s">
        <v>128</v>
      </c>
      <c r="AT191" s="178" t="s">
        <v>124</v>
      </c>
      <c r="AU191" s="178" t="s">
        <v>81</v>
      </c>
      <c r="AY191" s="18" t="s">
        <v>120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8" t="s">
        <v>79</v>
      </c>
      <c r="BK191" s="179">
        <f>ROUND(I191*H191,2)</f>
        <v>0</v>
      </c>
      <c r="BL191" s="18" t="s">
        <v>128</v>
      </c>
      <c r="BM191" s="178" t="s">
        <v>232</v>
      </c>
    </row>
    <row r="192" s="13" customFormat="1">
      <c r="A192" s="13"/>
      <c r="B192" s="180"/>
      <c r="C192" s="13"/>
      <c r="D192" s="181" t="s">
        <v>130</v>
      </c>
      <c r="E192" s="182" t="s">
        <v>1</v>
      </c>
      <c r="F192" s="183" t="s">
        <v>233</v>
      </c>
      <c r="G192" s="13"/>
      <c r="H192" s="184">
        <v>340</v>
      </c>
      <c r="I192" s="185"/>
      <c r="J192" s="13"/>
      <c r="K192" s="13"/>
      <c r="L192" s="180"/>
      <c r="M192" s="186"/>
      <c r="N192" s="187"/>
      <c r="O192" s="187"/>
      <c r="P192" s="187"/>
      <c r="Q192" s="187"/>
      <c r="R192" s="187"/>
      <c r="S192" s="187"/>
      <c r="T192" s="18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2" t="s">
        <v>130</v>
      </c>
      <c r="AU192" s="182" t="s">
        <v>81</v>
      </c>
      <c r="AV192" s="13" t="s">
        <v>81</v>
      </c>
      <c r="AW192" s="13" t="s">
        <v>31</v>
      </c>
      <c r="AX192" s="13" t="s">
        <v>74</v>
      </c>
      <c r="AY192" s="182" t="s">
        <v>120</v>
      </c>
    </row>
    <row r="193" s="14" customFormat="1">
      <c r="A193" s="14"/>
      <c r="B193" s="189"/>
      <c r="C193" s="14"/>
      <c r="D193" s="181" t="s">
        <v>130</v>
      </c>
      <c r="E193" s="190" t="s">
        <v>1</v>
      </c>
      <c r="F193" s="191" t="s">
        <v>132</v>
      </c>
      <c r="G193" s="14"/>
      <c r="H193" s="192">
        <v>340</v>
      </c>
      <c r="I193" s="193"/>
      <c r="J193" s="14"/>
      <c r="K193" s="14"/>
      <c r="L193" s="189"/>
      <c r="M193" s="194"/>
      <c r="N193" s="195"/>
      <c r="O193" s="195"/>
      <c r="P193" s="195"/>
      <c r="Q193" s="195"/>
      <c r="R193" s="195"/>
      <c r="S193" s="195"/>
      <c r="T193" s="19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0" t="s">
        <v>130</v>
      </c>
      <c r="AU193" s="190" t="s">
        <v>81</v>
      </c>
      <c r="AV193" s="14" t="s">
        <v>128</v>
      </c>
      <c r="AW193" s="14" t="s">
        <v>31</v>
      </c>
      <c r="AX193" s="14" t="s">
        <v>79</v>
      </c>
      <c r="AY193" s="190" t="s">
        <v>120</v>
      </c>
    </row>
    <row r="194" s="12" customFormat="1" ht="22.8" customHeight="1">
      <c r="A194" s="12"/>
      <c r="B194" s="152"/>
      <c r="C194" s="12"/>
      <c r="D194" s="153" t="s">
        <v>73</v>
      </c>
      <c r="E194" s="163" t="s">
        <v>234</v>
      </c>
      <c r="F194" s="163" t="s">
        <v>235</v>
      </c>
      <c r="G194" s="12"/>
      <c r="H194" s="12"/>
      <c r="I194" s="155"/>
      <c r="J194" s="164">
        <f>BK194</f>
        <v>0</v>
      </c>
      <c r="K194" s="12"/>
      <c r="L194" s="152"/>
      <c r="M194" s="157"/>
      <c r="N194" s="158"/>
      <c r="O194" s="158"/>
      <c r="P194" s="159">
        <f>SUM(P195:P256)</f>
        <v>0</v>
      </c>
      <c r="Q194" s="158"/>
      <c r="R194" s="159">
        <f>SUM(R195:R256)</f>
        <v>0</v>
      </c>
      <c r="S194" s="158"/>
      <c r="T194" s="160">
        <f>SUM(T195:T256)</f>
        <v>16.376432000000001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3" t="s">
        <v>79</v>
      </c>
      <c r="AT194" s="161" t="s">
        <v>73</v>
      </c>
      <c r="AU194" s="161" t="s">
        <v>79</v>
      </c>
      <c r="AY194" s="153" t="s">
        <v>120</v>
      </c>
      <c r="BK194" s="162">
        <f>SUM(BK195:BK256)</f>
        <v>0</v>
      </c>
    </row>
    <row r="195" s="2" customFormat="1" ht="21.75" customHeight="1">
      <c r="A195" s="37"/>
      <c r="B195" s="165"/>
      <c r="C195" s="166" t="s">
        <v>236</v>
      </c>
      <c r="D195" s="166" t="s">
        <v>124</v>
      </c>
      <c r="E195" s="167" t="s">
        <v>237</v>
      </c>
      <c r="F195" s="168" t="s">
        <v>238</v>
      </c>
      <c r="G195" s="169" t="s">
        <v>149</v>
      </c>
      <c r="H195" s="170">
        <v>64.372</v>
      </c>
      <c r="I195" s="171"/>
      <c r="J195" s="172">
        <f>ROUND(I195*H195,2)</f>
        <v>0</v>
      </c>
      <c r="K195" s="173"/>
      <c r="L195" s="38"/>
      <c r="M195" s="174" t="s">
        <v>1</v>
      </c>
      <c r="N195" s="175" t="s">
        <v>39</v>
      </c>
      <c r="O195" s="76"/>
      <c r="P195" s="176">
        <f>O195*H195</f>
        <v>0</v>
      </c>
      <c r="Q195" s="176">
        <v>0</v>
      </c>
      <c r="R195" s="176">
        <f>Q195*H195</f>
        <v>0</v>
      </c>
      <c r="S195" s="176">
        <v>0.13100000000000001</v>
      </c>
      <c r="T195" s="177">
        <f>S195*H195</f>
        <v>8.4327319999999997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78" t="s">
        <v>128</v>
      </c>
      <c r="AT195" s="178" t="s">
        <v>124</v>
      </c>
      <c r="AU195" s="178" t="s">
        <v>81</v>
      </c>
      <c r="AY195" s="18" t="s">
        <v>120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8" t="s">
        <v>79</v>
      </c>
      <c r="BK195" s="179">
        <f>ROUND(I195*H195,2)</f>
        <v>0</v>
      </c>
      <c r="BL195" s="18" t="s">
        <v>128</v>
      </c>
      <c r="BM195" s="178" t="s">
        <v>239</v>
      </c>
    </row>
    <row r="196" s="13" customFormat="1">
      <c r="A196" s="13"/>
      <c r="B196" s="180"/>
      <c r="C196" s="13"/>
      <c r="D196" s="181" t="s">
        <v>130</v>
      </c>
      <c r="E196" s="182" t="s">
        <v>1</v>
      </c>
      <c r="F196" s="183" t="s">
        <v>240</v>
      </c>
      <c r="G196" s="13"/>
      <c r="H196" s="184">
        <v>64.372</v>
      </c>
      <c r="I196" s="185"/>
      <c r="J196" s="13"/>
      <c r="K196" s="13"/>
      <c r="L196" s="180"/>
      <c r="M196" s="186"/>
      <c r="N196" s="187"/>
      <c r="O196" s="187"/>
      <c r="P196" s="187"/>
      <c r="Q196" s="187"/>
      <c r="R196" s="187"/>
      <c r="S196" s="187"/>
      <c r="T196" s="18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2" t="s">
        <v>130</v>
      </c>
      <c r="AU196" s="182" t="s">
        <v>81</v>
      </c>
      <c r="AV196" s="13" t="s">
        <v>81</v>
      </c>
      <c r="AW196" s="13" t="s">
        <v>31</v>
      </c>
      <c r="AX196" s="13" t="s">
        <v>74</v>
      </c>
      <c r="AY196" s="182" t="s">
        <v>120</v>
      </c>
    </row>
    <row r="197" s="14" customFormat="1">
      <c r="A197" s="14"/>
      <c r="B197" s="189"/>
      <c r="C197" s="14"/>
      <c r="D197" s="181" t="s">
        <v>130</v>
      </c>
      <c r="E197" s="190" t="s">
        <v>1</v>
      </c>
      <c r="F197" s="191" t="s">
        <v>132</v>
      </c>
      <c r="G197" s="14"/>
      <c r="H197" s="192">
        <v>64.372</v>
      </c>
      <c r="I197" s="193"/>
      <c r="J197" s="14"/>
      <c r="K197" s="14"/>
      <c r="L197" s="189"/>
      <c r="M197" s="194"/>
      <c r="N197" s="195"/>
      <c r="O197" s="195"/>
      <c r="P197" s="195"/>
      <c r="Q197" s="195"/>
      <c r="R197" s="195"/>
      <c r="S197" s="195"/>
      <c r="T197" s="19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0" t="s">
        <v>130</v>
      </c>
      <c r="AU197" s="190" t="s">
        <v>81</v>
      </c>
      <c r="AV197" s="14" t="s">
        <v>128</v>
      </c>
      <c r="AW197" s="14" t="s">
        <v>31</v>
      </c>
      <c r="AX197" s="14" t="s">
        <v>79</v>
      </c>
      <c r="AY197" s="190" t="s">
        <v>120</v>
      </c>
    </row>
    <row r="198" s="2" customFormat="1" ht="21.75" customHeight="1">
      <c r="A198" s="37"/>
      <c r="B198" s="165"/>
      <c r="C198" s="166" t="s">
        <v>8</v>
      </c>
      <c r="D198" s="166" t="s">
        <v>124</v>
      </c>
      <c r="E198" s="167" t="s">
        <v>241</v>
      </c>
      <c r="F198" s="168" t="s">
        <v>242</v>
      </c>
      <c r="G198" s="169" t="s">
        <v>127</v>
      </c>
      <c r="H198" s="170">
        <v>1.425</v>
      </c>
      <c r="I198" s="171"/>
      <c r="J198" s="172">
        <f>ROUND(I198*H198,2)</f>
        <v>0</v>
      </c>
      <c r="K198" s="173"/>
      <c r="L198" s="38"/>
      <c r="M198" s="174" t="s">
        <v>1</v>
      </c>
      <c r="N198" s="175" t="s">
        <v>39</v>
      </c>
      <c r="O198" s="76"/>
      <c r="P198" s="176">
        <f>O198*H198</f>
        <v>0</v>
      </c>
      <c r="Q198" s="176">
        <v>0</v>
      </c>
      <c r="R198" s="176">
        <f>Q198*H198</f>
        <v>0</v>
      </c>
      <c r="S198" s="176">
        <v>1.8</v>
      </c>
      <c r="T198" s="177">
        <f>S198*H198</f>
        <v>2.5649999999999999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78" t="s">
        <v>128</v>
      </c>
      <c r="AT198" s="178" t="s">
        <v>124</v>
      </c>
      <c r="AU198" s="178" t="s">
        <v>81</v>
      </c>
      <c r="AY198" s="18" t="s">
        <v>120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8" t="s">
        <v>79</v>
      </c>
      <c r="BK198" s="179">
        <f>ROUND(I198*H198,2)</f>
        <v>0</v>
      </c>
      <c r="BL198" s="18" t="s">
        <v>128</v>
      </c>
      <c r="BM198" s="178" t="s">
        <v>243</v>
      </c>
    </row>
    <row r="199" s="13" customFormat="1">
      <c r="A199" s="13"/>
      <c r="B199" s="180"/>
      <c r="C199" s="13"/>
      <c r="D199" s="181" t="s">
        <v>130</v>
      </c>
      <c r="E199" s="182" t="s">
        <v>1</v>
      </c>
      <c r="F199" s="183" t="s">
        <v>244</v>
      </c>
      <c r="G199" s="13"/>
      <c r="H199" s="184">
        <v>1.425</v>
      </c>
      <c r="I199" s="185"/>
      <c r="J199" s="13"/>
      <c r="K199" s="13"/>
      <c r="L199" s="180"/>
      <c r="M199" s="186"/>
      <c r="N199" s="187"/>
      <c r="O199" s="187"/>
      <c r="P199" s="187"/>
      <c r="Q199" s="187"/>
      <c r="R199" s="187"/>
      <c r="S199" s="187"/>
      <c r="T199" s="18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2" t="s">
        <v>130</v>
      </c>
      <c r="AU199" s="182" t="s">
        <v>81</v>
      </c>
      <c r="AV199" s="13" t="s">
        <v>81</v>
      </c>
      <c r="AW199" s="13" t="s">
        <v>31</v>
      </c>
      <c r="AX199" s="13" t="s">
        <v>74</v>
      </c>
      <c r="AY199" s="182" t="s">
        <v>120</v>
      </c>
    </row>
    <row r="200" s="14" customFormat="1">
      <c r="A200" s="14"/>
      <c r="B200" s="189"/>
      <c r="C200" s="14"/>
      <c r="D200" s="181" t="s">
        <v>130</v>
      </c>
      <c r="E200" s="190" t="s">
        <v>1</v>
      </c>
      <c r="F200" s="191" t="s">
        <v>132</v>
      </c>
      <c r="G200" s="14"/>
      <c r="H200" s="192">
        <v>1.425</v>
      </c>
      <c r="I200" s="193"/>
      <c r="J200" s="14"/>
      <c r="K200" s="14"/>
      <c r="L200" s="189"/>
      <c r="M200" s="194"/>
      <c r="N200" s="195"/>
      <c r="O200" s="195"/>
      <c r="P200" s="195"/>
      <c r="Q200" s="195"/>
      <c r="R200" s="195"/>
      <c r="S200" s="195"/>
      <c r="T200" s="19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0" t="s">
        <v>130</v>
      </c>
      <c r="AU200" s="190" t="s">
        <v>81</v>
      </c>
      <c r="AV200" s="14" t="s">
        <v>128</v>
      </c>
      <c r="AW200" s="14" t="s">
        <v>31</v>
      </c>
      <c r="AX200" s="14" t="s">
        <v>79</v>
      </c>
      <c r="AY200" s="190" t="s">
        <v>120</v>
      </c>
    </row>
    <row r="201" s="2" customFormat="1" ht="21.75" customHeight="1">
      <c r="A201" s="37"/>
      <c r="B201" s="165"/>
      <c r="C201" s="166" t="s">
        <v>7</v>
      </c>
      <c r="D201" s="166" t="s">
        <v>124</v>
      </c>
      <c r="E201" s="167" t="s">
        <v>245</v>
      </c>
      <c r="F201" s="168" t="s">
        <v>246</v>
      </c>
      <c r="G201" s="169" t="s">
        <v>149</v>
      </c>
      <c r="H201" s="170">
        <v>7.4100000000000001</v>
      </c>
      <c r="I201" s="171"/>
      <c r="J201" s="172">
        <f>ROUND(I201*H201,2)</f>
        <v>0</v>
      </c>
      <c r="K201" s="173"/>
      <c r="L201" s="38"/>
      <c r="M201" s="174" t="s">
        <v>1</v>
      </c>
      <c r="N201" s="175" t="s">
        <v>39</v>
      </c>
      <c r="O201" s="76"/>
      <c r="P201" s="176">
        <f>O201*H201</f>
        <v>0</v>
      </c>
      <c r="Q201" s="176">
        <v>0</v>
      </c>
      <c r="R201" s="176">
        <f>Q201*H201</f>
        <v>0</v>
      </c>
      <c r="S201" s="176">
        <v>0.035000000000000003</v>
      </c>
      <c r="T201" s="177">
        <f>S201*H201</f>
        <v>0.25935000000000002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78" t="s">
        <v>128</v>
      </c>
      <c r="AT201" s="178" t="s">
        <v>124</v>
      </c>
      <c r="AU201" s="178" t="s">
        <v>81</v>
      </c>
      <c r="AY201" s="18" t="s">
        <v>120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8" t="s">
        <v>79</v>
      </c>
      <c r="BK201" s="179">
        <f>ROUND(I201*H201,2)</f>
        <v>0</v>
      </c>
      <c r="BL201" s="18" t="s">
        <v>128</v>
      </c>
      <c r="BM201" s="178" t="s">
        <v>247</v>
      </c>
    </row>
    <row r="202" s="13" customFormat="1">
      <c r="A202" s="13"/>
      <c r="B202" s="180"/>
      <c r="C202" s="13"/>
      <c r="D202" s="181" t="s">
        <v>130</v>
      </c>
      <c r="E202" s="182" t="s">
        <v>1</v>
      </c>
      <c r="F202" s="183" t="s">
        <v>248</v>
      </c>
      <c r="G202" s="13"/>
      <c r="H202" s="184">
        <v>3.25</v>
      </c>
      <c r="I202" s="185"/>
      <c r="J202" s="13"/>
      <c r="K202" s="13"/>
      <c r="L202" s="180"/>
      <c r="M202" s="186"/>
      <c r="N202" s="187"/>
      <c r="O202" s="187"/>
      <c r="P202" s="187"/>
      <c r="Q202" s="187"/>
      <c r="R202" s="187"/>
      <c r="S202" s="187"/>
      <c r="T202" s="18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2" t="s">
        <v>130</v>
      </c>
      <c r="AU202" s="182" t="s">
        <v>81</v>
      </c>
      <c r="AV202" s="13" t="s">
        <v>81</v>
      </c>
      <c r="AW202" s="13" t="s">
        <v>31</v>
      </c>
      <c r="AX202" s="13" t="s">
        <v>74</v>
      </c>
      <c r="AY202" s="182" t="s">
        <v>120</v>
      </c>
    </row>
    <row r="203" s="13" customFormat="1">
      <c r="A203" s="13"/>
      <c r="B203" s="180"/>
      <c r="C203" s="13"/>
      <c r="D203" s="181" t="s">
        <v>130</v>
      </c>
      <c r="E203" s="182" t="s">
        <v>1</v>
      </c>
      <c r="F203" s="183" t="s">
        <v>249</v>
      </c>
      <c r="G203" s="13"/>
      <c r="H203" s="184">
        <v>4.1600000000000001</v>
      </c>
      <c r="I203" s="185"/>
      <c r="J203" s="13"/>
      <c r="K203" s="13"/>
      <c r="L203" s="180"/>
      <c r="M203" s="186"/>
      <c r="N203" s="187"/>
      <c r="O203" s="187"/>
      <c r="P203" s="187"/>
      <c r="Q203" s="187"/>
      <c r="R203" s="187"/>
      <c r="S203" s="187"/>
      <c r="T203" s="18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2" t="s">
        <v>130</v>
      </c>
      <c r="AU203" s="182" t="s">
        <v>81</v>
      </c>
      <c r="AV203" s="13" t="s">
        <v>81</v>
      </c>
      <c r="AW203" s="13" t="s">
        <v>31</v>
      </c>
      <c r="AX203" s="13" t="s">
        <v>74</v>
      </c>
      <c r="AY203" s="182" t="s">
        <v>120</v>
      </c>
    </row>
    <row r="204" s="14" customFormat="1">
      <c r="A204" s="14"/>
      <c r="B204" s="189"/>
      <c r="C204" s="14"/>
      <c r="D204" s="181" t="s">
        <v>130</v>
      </c>
      <c r="E204" s="190" t="s">
        <v>1</v>
      </c>
      <c r="F204" s="191" t="s">
        <v>132</v>
      </c>
      <c r="G204" s="14"/>
      <c r="H204" s="192">
        <v>7.4100000000000001</v>
      </c>
      <c r="I204" s="193"/>
      <c r="J204" s="14"/>
      <c r="K204" s="14"/>
      <c r="L204" s="189"/>
      <c r="M204" s="194"/>
      <c r="N204" s="195"/>
      <c r="O204" s="195"/>
      <c r="P204" s="195"/>
      <c r="Q204" s="195"/>
      <c r="R204" s="195"/>
      <c r="S204" s="195"/>
      <c r="T204" s="19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0" t="s">
        <v>130</v>
      </c>
      <c r="AU204" s="190" t="s">
        <v>81</v>
      </c>
      <c r="AV204" s="14" t="s">
        <v>128</v>
      </c>
      <c r="AW204" s="14" t="s">
        <v>31</v>
      </c>
      <c r="AX204" s="14" t="s">
        <v>79</v>
      </c>
      <c r="AY204" s="190" t="s">
        <v>120</v>
      </c>
    </row>
    <row r="205" s="2" customFormat="1" ht="21.75" customHeight="1">
      <c r="A205" s="37"/>
      <c r="B205" s="165"/>
      <c r="C205" s="166" t="s">
        <v>250</v>
      </c>
      <c r="D205" s="166" t="s">
        <v>124</v>
      </c>
      <c r="E205" s="167" t="s">
        <v>251</v>
      </c>
      <c r="F205" s="168" t="s">
        <v>252</v>
      </c>
      <c r="G205" s="169" t="s">
        <v>149</v>
      </c>
      <c r="H205" s="170">
        <v>12</v>
      </c>
      <c r="I205" s="171"/>
      <c r="J205" s="172">
        <f>ROUND(I205*H205,2)</f>
        <v>0</v>
      </c>
      <c r="K205" s="173"/>
      <c r="L205" s="38"/>
      <c r="M205" s="174" t="s">
        <v>1</v>
      </c>
      <c r="N205" s="175" t="s">
        <v>39</v>
      </c>
      <c r="O205" s="76"/>
      <c r="P205" s="176">
        <f>O205*H205</f>
        <v>0</v>
      </c>
      <c r="Q205" s="176">
        <v>0</v>
      </c>
      <c r="R205" s="176">
        <f>Q205*H205</f>
        <v>0</v>
      </c>
      <c r="S205" s="176">
        <v>0.027</v>
      </c>
      <c r="T205" s="177">
        <f>S205*H205</f>
        <v>0.32400000000000001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78" t="s">
        <v>128</v>
      </c>
      <c r="AT205" s="178" t="s">
        <v>124</v>
      </c>
      <c r="AU205" s="178" t="s">
        <v>81</v>
      </c>
      <c r="AY205" s="18" t="s">
        <v>120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8" t="s">
        <v>79</v>
      </c>
      <c r="BK205" s="179">
        <f>ROUND(I205*H205,2)</f>
        <v>0</v>
      </c>
      <c r="BL205" s="18" t="s">
        <v>128</v>
      </c>
      <c r="BM205" s="178" t="s">
        <v>253</v>
      </c>
    </row>
    <row r="206" s="13" customFormat="1">
      <c r="A206" s="13"/>
      <c r="B206" s="180"/>
      <c r="C206" s="13"/>
      <c r="D206" s="181" t="s">
        <v>130</v>
      </c>
      <c r="E206" s="182" t="s">
        <v>1</v>
      </c>
      <c r="F206" s="183" t="s">
        <v>254</v>
      </c>
      <c r="G206" s="13"/>
      <c r="H206" s="184">
        <v>12</v>
      </c>
      <c r="I206" s="185"/>
      <c r="J206" s="13"/>
      <c r="K206" s="13"/>
      <c r="L206" s="180"/>
      <c r="M206" s="186"/>
      <c r="N206" s="187"/>
      <c r="O206" s="187"/>
      <c r="P206" s="187"/>
      <c r="Q206" s="187"/>
      <c r="R206" s="187"/>
      <c r="S206" s="187"/>
      <c r="T206" s="18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2" t="s">
        <v>130</v>
      </c>
      <c r="AU206" s="182" t="s">
        <v>81</v>
      </c>
      <c r="AV206" s="13" t="s">
        <v>81</v>
      </c>
      <c r="AW206" s="13" t="s">
        <v>31</v>
      </c>
      <c r="AX206" s="13" t="s">
        <v>74</v>
      </c>
      <c r="AY206" s="182" t="s">
        <v>120</v>
      </c>
    </row>
    <row r="207" s="14" customFormat="1">
      <c r="A207" s="14"/>
      <c r="B207" s="189"/>
      <c r="C207" s="14"/>
      <c r="D207" s="181" t="s">
        <v>130</v>
      </c>
      <c r="E207" s="190" t="s">
        <v>1</v>
      </c>
      <c r="F207" s="191" t="s">
        <v>132</v>
      </c>
      <c r="G207" s="14"/>
      <c r="H207" s="192">
        <v>12</v>
      </c>
      <c r="I207" s="193"/>
      <c r="J207" s="14"/>
      <c r="K207" s="14"/>
      <c r="L207" s="189"/>
      <c r="M207" s="194"/>
      <c r="N207" s="195"/>
      <c r="O207" s="195"/>
      <c r="P207" s="195"/>
      <c r="Q207" s="195"/>
      <c r="R207" s="195"/>
      <c r="S207" s="195"/>
      <c r="T207" s="19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0" t="s">
        <v>130</v>
      </c>
      <c r="AU207" s="190" t="s">
        <v>81</v>
      </c>
      <c r="AV207" s="14" t="s">
        <v>128</v>
      </c>
      <c r="AW207" s="14" t="s">
        <v>31</v>
      </c>
      <c r="AX207" s="14" t="s">
        <v>79</v>
      </c>
      <c r="AY207" s="190" t="s">
        <v>120</v>
      </c>
    </row>
    <row r="208" s="2" customFormat="1" ht="21.75" customHeight="1">
      <c r="A208" s="37"/>
      <c r="B208" s="165"/>
      <c r="C208" s="166" t="s">
        <v>255</v>
      </c>
      <c r="D208" s="166" t="s">
        <v>124</v>
      </c>
      <c r="E208" s="167" t="s">
        <v>256</v>
      </c>
      <c r="F208" s="168" t="s">
        <v>257</v>
      </c>
      <c r="G208" s="169" t="s">
        <v>149</v>
      </c>
      <c r="H208" s="170">
        <v>2.25</v>
      </c>
      <c r="I208" s="171"/>
      <c r="J208" s="172">
        <f>ROUND(I208*H208,2)</f>
        <v>0</v>
      </c>
      <c r="K208" s="173"/>
      <c r="L208" s="38"/>
      <c r="M208" s="174" t="s">
        <v>1</v>
      </c>
      <c r="N208" s="175" t="s">
        <v>39</v>
      </c>
      <c r="O208" s="76"/>
      <c r="P208" s="176">
        <f>O208*H208</f>
        <v>0</v>
      </c>
      <c r="Q208" s="176">
        <v>0</v>
      </c>
      <c r="R208" s="176">
        <f>Q208*H208</f>
        <v>0</v>
      </c>
      <c r="S208" s="176">
        <v>0.037999999999999999</v>
      </c>
      <c r="T208" s="177">
        <f>S208*H208</f>
        <v>0.085499999999999993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78" t="s">
        <v>258</v>
      </c>
      <c r="AT208" s="178" t="s">
        <v>124</v>
      </c>
      <c r="AU208" s="178" t="s">
        <v>81</v>
      </c>
      <c r="AY208" s="18" t="s">
        <v>120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8" t="s">
        <v>79</v>
      </c>
      <c r="BK208" s="179">
        <f>ROUND(I208*H208,2)</f>
        <v>0</v>
      </c>
      <c r="BL208" s="18" t="s">
        <v>258</v>
      </c>
      <c r="BM208" s="178" t="s">
        <v>259</v>
      </c>
    </row>
    <row r="209" s="2" customFormat="1" ht="21.75" customHeight="1">
      <c r="A209" s="37"/>
      <c r="B209" s="165"/>
      <c r="C209" s="166" t="s">
        <v>260</v>
      </c>
      <c r="D209" s="166" t="s">
        <v>124</v>
      </c>
      <c r="E209" s="167" t="s">
        <v>261</v>
      </c>
      <c r="F209" s="168" t="s">
        <v>262</v>
      </c>
      <c r="G209" s="169" t="s">
        <v>149</v>
      </c>
      <c r="H209" s="170">
        <v>5.8700000000000001</v>
      </c>
      <c r="I209" s="171"/>
      <c r="J209" s="172">
        <f>ROUND(I209*H209,2)</f>
        <v>0</v>
      </c>
      <c r="K209" s="173"/>
      <c r="L209" s="38"/>
      <c r="M209" s="174" t="s">
        <v>1</v>
      </c>
      <c r="N209" s="175" t="s">
        <v>39</v>
      </c>
      <c r="O209" s="76"/>
      <c r="P209" s="176">
        <f>O209*H209</f>
        <v>0</v>
      </c>
      <c r="Q209" s="176">
        <v>0</v>
      </c>
      <c r="R209" s="176">
        <f>Q209*H209</f>
        <v>0</v>
      </c>
      <c r="S209" s="176">
        <v>0.058999999999999997</v>
      </c>
      <c r="T209" s="177">
        <f>S209*H209</f>
        <v>0.34632999999999997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78" t="s">
        <v>128</v>
      </c>
      <c r="AT209" s="178" t="s">
        <v>124</v>
      </c>
      <c r="AU209" s="178" t="s">
        <v>81</v>
      </c>
      <c r="AY209" s="18" t="s">
        <v>120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8" t="s">
        <v>79</v>
      </c>
      <c r="BK209" s="179">
        <f>ROUND(I209*H209,2)</f>
        <v>0</v>
      </c>
      <c r="BL209" s="18" t="s">
        <v>128</v>
      </c>
      <c r="BM209" s="178" t="s">
        <v>263</v>
      </c>
    </row>
    <row r="210" s="13" customFormat="1">
      <c r="A210" s="13"/>
      <c r="B210" s="180"/>
      <c r="C210" s="13"/>
      <c r="D210" s="181" t="s">
        <v>130</v>
      </c>
      <c r="E210" s="182" t="s">
        <v>1</v>
      </c>
      <c r="F210" s="183" t="s">
        <v>264</v>
      </c>
      <c r="G210" s="13"/>
      <c r="H210" s="184">
        <v>1.8500000000000001</v>
      </c>
      <c r="I210" s="185"/>
      <c r="J210" s="13"/>
      <c r="K210" s="13"/>
      <c r="L210" s="180"/>
      <c r="M210" s="186"/>
      <c r="N210" s="187"/>
      <c r="O210" s="187"/>
      <c r="P210" s="187"/>
      <c r="Q210" s="187"/>
      <c r="R210" s="187"/>
      <c r="S210" s="187"/>
      <c r="T210" s="18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2" t="s">
        <v>130</v>
      </c>
      <c r="AU210" s="182" t="s">
        <v>81</v>
      </c>
      <c r="AV210" s="13" t="s">
        <v>81</v>
      </c>
      <c r="AW210" s="13" t="s">
        <v>31</v>
      </c>
      <c r="AX210" s="13" t="s">
        <v>74</v>
      </c>
      <c r="AY210" s="182" t="s">
        <v>120</v>
      </c>
    </row>
    <row r="211" s="13" customFormat="1">
      <c r="A211" s="13"/>
      <c r="B211" s="180"/>
      <c r="C211" s="13"/>
      <c r="D211" s="181" t="s">
        <v>130</v>
      </c>
      <c r="E211" s="182" t="s">
        <v>1</v>
      </c>
      <c r="F211" s="183" t="s">
        <v>265</v>
      </c>
      <c r="G211" s="13"/>
      <c r="H211" s="184">
        <v>1.5900000000000001</v>
      </c>
      <c r="I211" s="185"/>
      <c r="J211" s="13"/>
      <c r="K211" s="13"/>
      <c r="L211" s="180"/>
      <c r="M211" s="186"/>
      <c r="N211" s="187"/>
      <c r="O211" s="187"/>
      <c r="P211" s="187"/>
      <c r="Q211" s="187"/>
      <c r="R211" s="187"/>
      <c r="S211" s="187"/>
      <c r="T211" s="18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2" t="s">
        <v>130</v>
      </c>
      <c r="AU211" s="182" t="s">
        <v>81</v>
      </c>
      <c r="AV211" s="13" t="s">
        <v>81</v>
      </c>
      <c r="AW211" s="13" t="s">
        <v>31</v>
      </c>
      <c r="AX211" s="13" t="s">
        <v>74</v>
      </c>
      <c r="AY211" s="182" t="s">
        <v>120</v>
      </c>
    </row>
    <row r="212" s="13" customFormat="1">
      <c r="A212" s="13"/>
      <c r="B212" s="180"/>
      <c r="C212" s="13"/>
      <c r="D212" s="181" t="s">
        <v>130</v>
      </c>
      <c r="E212" s="182" t="s">
        <v>1</v>
      </c>
      <c r="F212" s="183" t="s">
        <v>266</v>
      </c>
      <c r="G212" s="13"/>
      <c r="H212" s="184">
        <v>2.4300000000000002</v>
      </c>
      <c r="I212" s="185"/>
      <c r="J212" s="13"/>
      <c r="K212" s="13"/>
      <c r="L212" s="180"/>
      <c r="M212" s="186"/>
      <c r="N212" s="187"/>
      <c r="O212" s="187"/>
      <c r="P212" s="187"/>
      <c r="Q212" s="187"/>
      <c r="R212" s="187"/>
      <c r="S212" s="187"/>
      <c r="T212" s="18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2" t="s">
        <v>130</v>
      </c>
      <c r="AU212" s="182" t="s">
        <v>81</v>
      </c>
      <c r="AV212" s="13" t="s">
        <v>81</v>
      </c>
      <c r="AW212" s="13" t="s">
        <v>31</v>
      </c>
      <c r="AX212" s="13" t="s">
        <v>74</v>
      </c>
      <c r="AY212" s="182" t="s">
        <v>120</v>
      </c>
    </row>
    <row r="213" s="14" customFormat="1">
      <c r="A213" s="14"/>
      <c r="B213" s="189"/>
      <c r="C213" s="14"/>
      <c r="D213" s="181" t="s">
        <v>130</v>
      </c>
      <c r="E213" s="190" t="s">
        <v>1</v>
      </c>
      <c r="F213" s="191" t="s">
        <v>132</v>
      </c>
      <c r="G213" s="14"/>
      <c r="H213" s="192">
        <v>5.870000000000001</v>
      </c>
      <c r="I213" s="193"/>
      <c r="J213" s="14"/>
      <c r="K213" s="14"/>
      <c r="L213" s="189"/>
      <c r="M213" s="194"/>
      <c r="N213" s="195"/>
      <c r="O213" s="195"/>
      <c r="P213" s="195"/>
      <c r="Q213" s="195"/>
      <c r="R213" s="195"/>
      <c r="S213" s="195"/>
      <c r="T213" s="19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0" t="s">
        <v>130</v>
      </c>
      <c r="AU213" s="190" t="s">
        <v>81</v>
      </c>
      <c r="AV213" s="14" t="s">
        <v>128</v>
      </c>
      <c r="AW213" s="14" t="s">
        <v>31</v>
      </c>
      <c r="AX213" s="14" t="s">
        <v>79</v>
      </c>
      <c r="AY213" s="190" t="s">
        <v>120</v>
      </c>
    </row>
    <row r="214" s="2" customFormat="1" ht="21.75" customHeight="1">
      <c r="A214" s="37"/>
      <c r="B214" s="165"/>
      <c r="C214" s="166" t="s">
        <v>267</v>
      </c>
      <c r="D214" s="166" t="s">
        <v>124</v>
      </c>
      <c r="E214" s="167" t="s">
        <v>268</v>
      </c>
      <c r="F214" s="168" t="s">
        <v>269</v>
      </c>
      <c r="G214" s="169" t="s">
        <v>149</v>
      </c>
      <c r="H214" s="170">
        <v>3.2000000000000002</v>
      </c>
      <c r="I214" s="171"/>
      <c r="J214" s="172">
        <f>ROUND(I214*H214,2)</f>
        <v>0</v>
      </c>
      <c r="K214" s="173"/>
      <c r="L214" s="38"/>
      <c r="M214" s="174" t="s">
        <v>1</v>
      </c>
      <c r="N214" s="175" t="s">
        <v>39</v>
      </c>
      <c r="O214" s="76"/>
      <c r="P214" s="176">
        <f>O214*H214</f>
        <v>0</v>
      </c>
      <c r="Q214" s="176">
        <v>0</v>
      </c>
      <c r="R214" s="176">
        <f>Q214*H214</f>
        <v>0</v>
      </c>
      <c r="S214" s="176">
        <v>0.087999999999999995</v>
      </c>
      <c r="T214" s="177">
        <f>S214*H214</f>
        <v>0.28160000000000002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78" t="s">
        <v>128</v>
      </c>
      <c r="AT214" s="178" t="s">
        <v>124</v>
      </c>
      <c r="AU214" s="178" t="s">
        <v>81</v>
      </c>
      <c r="AY214" s="18" t="s">
        <v>120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8" t="s">
        <v>79</v>
      </c>
      <c r="BK214" s="179">
        <f>ROUND(I214*H214,2)</f>
        <v>0</v>
      </c>
      <c r="BL214" s="18" t="s">
        <v>128</v>
      </c>
      <c r="BM214" s="178" t="s">
        <v>270</v>
      </c>
    </row>
    <row r="215" s="2" customFormat="1" ht="21.75" customHeight="1">
      <c r="A215" s="37"/>
      <c r="B215" s="165"/>
      <c r="C215" s="166" t="s">
        <v>271</v>
      </c>
      <c r="D215" s="166" t="s">
        <v>124</v>
      </c>
      <c r="E215" s="167" t="s">
        <v>272</v>
      </c>
      <c r="F215" s="168" t="s">
        <v>273</v>
      </c>
      <c r="G215" s="169" t="s">
        <v>149</v>
      </c>
      <c r="H215" s="170">
        <v>4</v>
      </c>
      <c r="I215" s="171"/>
      <c r="J215" s="172">
        <f>ROUND(I215*H215,2)</f>
        <v>0</v>
      </c>
      <c r="K215" s="173"/>
      <c r="L215" s="38"/>
      <c r="M215" s="174" t="s">
        <v>1</v>
      </c>
      <c r="N215" s="175" t="s">
        <v>39</v>
      </c>
      <c r="O215" s="76"/>
      <c r="P215" s="176">
        <f>O215*H215</f>
        <v>0</v>
      </c>
      <c r="Q215" s="176">
        <v>0</v>
      </c>
      <c r="R215" s="176">
        <f>Q215*H215</f>
        <v>0</v>
      </c>
      <c r="S215" s="176">
        <v>0.075999999999999998</v>
      </c>
      <c r="T215" s="177">
        <f>S215*H215</f>
        <v>0.30399999999999999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78" t="s">
        <v>128</v>
      </c>
      <c r="AT215" s="178" t="s">
        <v>124</v>
      </c>
      <c r="AU215" s="178" t="s">
        <v>81</v>
      </c>
      <c r="AY215" s="18" t="s">
        <v>120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8" t="s">
        <v>79</v>
      </c>
      <c r="BK215" s="179">
        <f>ROUND(I215*H215,2)</f>
        <v>0</v>
      </c>
      <c r="BL215" s="18" t="s">
        <v>128</v>
      </c>
      <c r="BM215" s="178" t="s">
        <v>274</v>
      </c>
    </row>
    <row r="216" s="13" customFormat="1">
      <c r="A216" s="13"/>
      <c r="B216" s="180"/>
      <c r="C216" s="13"/>
      <c r="D216" s="181" t="s">
        <v>130</v>
      </c>
      <c r="E216" s="182" t="s">
        <v>1</v>
      </c>
      <c r="F216" s="183" t="s">
        <v>275</v>
      </c>
      <c r="G216" s="13"/>
      <c r="H216" s="184">
        <v>4</v>
      </c>
      <c r="I216" s="185"/>
      <c r="J216" s="13"/>
      <c r="K216" s="13"/>
      <c r="L216" s="180"/>
      <c r="M216" s="186"/>
      <c r="N216" s="187"/>
      <c r="O216" s="187"/>
      <c r="P216" s="187"/>
      <c r="Q216" s="187"/>
      <c r="R216" s="187"/>
      <c r="S216" s="187"/>
      <c r="T216" s="18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2" t="s">
        <v>130</v>
      </c>
      <c r="AU216" s="182" t="s">
        <v>81</v>
      </c>
      <c r="AV216" s="13" t="s">
        <v>81</v>
      </c>
      <c r="AW216" s="13" t="s">
        <v>31</v>
      </c>
      <c r="AX216" s="13" t="s">
        <v>74</v>
      </c>
      <c r="AY216" s="182" t="s">
        <v>120</v>
      </c>
    </row>
    <row r="217" s="14" customFormat="1">
      <c r="A217" s="14"/>
      <c r="B217" s="189"/>
      <c r="C217" s="14"/>
      <c r="D217" s="181" t="s">
        <v>130</v>
      </c>
      <c r="E217" s="190" t="s">
        <v>1</v>
      </c>
      <c r="F217" s="191" t="s">
        <v>132</v>
      </c>
      <c r="G217" s="14"/>
      <c r="H217" s="192">
        <v>4</v>
      </c>
      <c r="I217" s="193"/>
      <c r="J217" s="14"/>
      <c r="K217" s="14"/>
      <c r="L217" s="189"/>
      <c r="M217" s="194"/>
      <c r="N217" s="195"/>
      <c r="O217" s="195"/>
      <c r="P217" s="195"/>
      <c r="Q217" s="195"/>
      <c r="R217" s="195"/>
      <c r="S217" s="195"/>
      <c r="T217" s="19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0" t="s">
        <v>130</v>
      </c>
      <c r="AU217" s="190" t="s">
        <v>81</v>
      </c>
      <c r="AV217" s="14" t="s">
        <v>128</v>
      </c>
      <c r="AW217" s="14" t="s">
        <v>31</v>
      </c>
      <c r="AX217" s="14" t="s">
        <v>79</v>
      </c>
      <c r="AY217" s="190" t="s">
        <v>120</v>
      </c>
    </row>
    <row r="218" s="2" customFormat="1" ht="16.5" customHeight="1">
      <c r="A218" s="37"/>
      <c r="B218" s="165"/>
      <c r="C218" s="166" t="s">
        <v>276</v>
      </c>
      <c r="D218" s="166" t="s">
        <v>124</v>
      </c>
      <c r="E218" s="167" t="s">
        <v>277</v>
      </c>
      <c r="F218" s="168" t="s">
        <v>278</v>
      </c>
      <c r="G218" s="169" t="s">
        <v>149</v>
      </c>
      <c r="H218" s="170">
        <v>22.109999999999999</v>
      </c>
      <c r="I218" s="171"/>
      <c r="J218" s="172">
        <f>ROUND(I218*H218,2)</f>
        <v>0</v>
      </c>
      <c r="K218" s="173"/>
      <c r="L218" s="38"/>
      <c r="M218" s="174" t="s">
        <v>1</v>
      </c>
      <c r="N218" s="175" t="s">
        <v>39</v>
      </c>
      <c r="O218" s="76"/>
      <c r="P218" s="176">
        <f>O218*H218</f>
        <v>0</v>
      </c>
      <c r="Q218" s="176">
        <v>0</v>
      </c>
      <c r="R218" s="176">
        <f>Q218*H218</f>
        <v>0</v>
      </c>
      <c r="S218" s="176">
        <v>0.025000000000000001</v>
      </c>
      <c r="T218" s="177">
        <f>S218*H218</f>
        <v>0.55274999999999996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78" t="s">
        <v>128</v>
      </c>
      <c r="AT218" s="178" t="s">
        <v>124</v>
      </c>
      <c r="AU218" s="178" t="s">
        <v>81</v>
      </c>
      <c r="AY218" s="18" t="s">
        <v>120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8" t="s">
        <v>79</v>
      </c>
      <c r="BK218" s="179">
        <f>ROUND(I218*H218,2)</f>
        <v>0</v>
      </c>
      <c r="BL218" s="18" t="s">
        <v>128</v>
      </c>
      <c r="BM218" s="178" t="s">
        <v>279</v>
      </c>
    </row>
    <row r="219" s="13" customFormat="1">
      <c r="A219" s="13"/>
      <c r="B219" s="180"/>
      <c r="C219" s="13"/>
      <c r="D219" s="181" t="s">
        <v>130</v>
      </c>
      <c r="E219" s="182" t="s">
        <v>1</v>
      </c>
      <c r="F219" s="183" t="s">
        <v>280</v>
      </c>
      <c r="G219" s="13"/>
      <c r="H219" s="184">
        <v>14.52</v>
      </c>
      <c r="I219" s="185"/>
      <c r="J219" s="13"/>
      <c r="K219" s="13"/>
      <c r="L219" s="180"/>
      <c r="M219" s="186"/>
      <c r="N219" s="187"/>
      <c r="O219" s="187"/>
      <c r="P219" s="187"/>
      <c r="Q219" s="187"/>
      <c r="R219" s="187"/>
      <c r="S219" s="187"/>
      <c r="T219" s="18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2" t="s">
        <v>130</v>
      </c>
      <c r="AU219" s="182" t="s">
        <v>81</v>
      </c>
      <c r="AV219" s="13" t="s">
        <v>81</v>
      </c>
      <c r="AW219" s="13" t="s">
        <v>31</v>
      </c>
      <c r="AX219" s="13" t="s">
        <v>74</v>
      </c>
      <c r="AY219" s="182" t="s">
        <v>120</v>
      </c>
    </row>
    <row r="220" s="13" customFormat="1">
      <c r="A220" s="13"/>
      <c r="B220" s="180"/>
      <c r="C220" s="13"/>
      <c r="D220" s="181" t="s">
        <v>130</v>
      </c>
      <c r="E220" s="182" t="s">
        <v>1</v>
      </c>
      <c r="F220" s="183" t="s">
        <v>281</v>
      </c>
      <c r="G220" s="13"/>
      <c r="H220" s="184">
        <v>7.5899999999999999</v>
      </c>
      <c r="I220" s="185"/>
      <c r="J220" s="13"/>
      <c r="K220" s="13"/>
      <c r="L220" s="180"/>
      <c r="M220" s="186"/>
      <c r="N220" s="187"/>
      <c r="O220" s="187"/>
      <c r="P220" s="187"/>
      <c r="Q220" s="187"/>
      <c r="R220" s="187"/>
      <c r="S220" s="187"/>
      <c r="T220" s="18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2" t="s">
        <v>130</v>
      </c>
      <c r="AU220" s="182" t="s">
        <v>81</v>
      </c>
      <c r="AV220" s="13" t="s">
        <v>81</v>
      </c>
      <c r="AW220" s="13" t="s">
        <v>31</v>
      </c>
      <c r="AX220" s="13" t="s">
        <v>74</v>
      </c>
      <c r="AY220" s="182" t="s">
        <v>120</v>
      </c>
    </row>
    <row r="221" s="14" customFormat="1">
      <c r="A221" s="14"/>
      <c r="B221" s="189"/>
      <c r="C221" s="14"/>
      <c r="D221" s="181" t="s">
        <v>130</v>
      </c>
      <c r="E221" s="190" t="s">
        <v>1</v>
      </c>
      <c r="F221" s="191" t="s">
        <v>132</v>
      </c>
      <c r="G221" s="14"/>
      <c r="H221" s="192">
        <v>22.109999999999999</v>
      </c>
      <c r="I221" s="193"/>
      <c r="J221" s="14"/>
      <c r="K221" s="14"/>
      <c r="L221" s="189"/>
      <c r="M221" s="194"/>
      <c r="N221" s="195"/>
      <c r="O221" s="195"/>
      <c r="P221" s="195"/>
      <c r="Q221" s="195"/>
      <c r="R221" s="195"/>
      <c r="S221" s="195"/>
      <c r="T221" s="19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0" t="s">
        <v>130</v>
      </c>
      <c r="AU221" s="190" t="s">
        <v>81</v>
      </c>
      <c r="AV221" s="14" t="s">
        <v>128</v>
      </c>
      <c r="AW221" s="14" t="s">
        <v>31</v>
      </c>
      <c r="AX221" s="14" t="s">
        <v>79</v>
      </c>
      <c r="AY221" s="190" t="s">
        <v>120</v>
      </c>
    </row>
    <row r="222" s="2" customFormat="1" ht="21.75" customHeight="1">
      <c r="A222" s="37"/>
      <c r="B222" s="165"/>
      <c r="C222" s="166" t="s">
        <v>282</v>
      </c>
      <c r="D222" s="166" t="s">
        <v>124</v>
      </c>
      <c r="E222" s="167" t="s">
        <v>283</v>
      </c>
      <c r="F222" s="168" t="s">
        <v>284</v>
      </c>
      <c r="G222" s="169" t="s">
        <v>149</v>
      </c>
      <c r="H222" s="170">
        <v>151.97999999999999</v>
      </c>
      <c r="I222" s="171"/>
      <c r="J222" s="172">
        <f>ROUND(I222*H222,2)</f>
        <v>0</v>
      </c>
      <c r="K222" s="173"/>
      <c r="L222" s="38"/>
      <c r="M222" s="174" t="s">
        <v>1</v>
      </c>
      <c r="N222" s="175" t="s">
        <v>39</v>
      </c>
      <c r="O222" s="76"/>
      <c r="P222" s="176">
        <f>O222*H222</f>
        <v>0</v>
      </c>
      <c r="Q222" s="176">
        <v>0</v>
      </c>
      <c r="R222" s="176">
        <f>Q222*H222</f>
        <v>0</v>
      </c>
      <c r="S222" s="176">
        <v>0.0025000000000000001</v>
      </c>
      <c r="T222" s="177">
        <f>S222*H222</f>
        <v>0.37995000000000001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78" t="s">
        <v>258</v>
      </c>
      <c r="AT222" s="178" t="s">
        <v>124</v>
      </c>
      <c r="AU222" s="178" t="s">
        <v>81</v>
      </c>
      <c r="AY222" s="18" t="s">
        <v>120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8" t="s">
        <v>79</v>
      </c>
      <c r="BK222" s="179">
        <f>ROUND(I222*H222,2)</f>
        <v>0</v>
      </c>
      <c r="BL222" s="18" t="s">
        <v>258</v>
      </c>
      <c r="BM222" s="178" t="s">
        <v>285</v>
      </c>
    </row>
    <row r="223" s="15" customFormat="1">
      <c r="A223" s="15"/>
      <c r="B223" s="208"/>
      <c r="C223" s="15"/>
      <c r="D223" s="181" t="s">
        <v>130</v>
      </c>
      <c r="E223" s="209" t="s">
        <v>1</v>
      </c>
      <c r="F223" s="210" t="s">
        <v>286</v>
      </c>
      <c r="G223" s="15"/>
      <c r="H223" s="209" t="s">
        <v>1</v>
      </c>
      <c r="I223" s="211"/>
      <c r="J223" s="15"/>
      <c r="K223" s="15"/>
      <c r="L223" s="208"/>
      <c r="M223" s="212"/>
      <c r="N223" s="213"/>
      <c r="O223" s="213"/>
      <c r="P223" s="213"/>
      <c r="Q223" s="213"/>
      <c r="R223" s="213"/>
      <c r="S223" s="213"/>
      <c r="T223" s="21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09" t="s">
        <v>130</v>
      </c>
      <c r="AU223" s="209" t="s">
        <v>81</v>
      </c>
      <c r="AV223" s="15" t="s">
        <v>79</v>
      </c>
      <c r="AW223" s="15" t="s">
        <v>31</v>
      </c>
      <c r="AX223" s="15" t="s">
        <v>74</v>
      </c>
      <c r="AY223" s="209" t="s">
        <v>120</v>
      </c>
    </row>
    <row r="224" s="13" customFormat="1">
      <c r="A224" s="13"/>
      <c r="B224" s="180"/>
      <c r="C224" s="13"/>
      <c r="D224" s="181" t="s">
        <v>130</v>
      </c>
      <c r="E224" s="182" t="s">
        <v>1</v>
      </c>
      <c r="F224" s="183" t="s">
        <v>287</v>
      </c>
      <c r="G224" s="13"/>
      <c r="H224" s="184">
        <v>66.760000000000005</v>
      </c>
      <c r="I224" s="185"/>
      <c r="J224" s="13"/>
      <c r="K224" s="13"/>
      <c r="L224" s="180"/>
      <c r="M224" s="186"/>
      <c r="N224" s="187"/>
      <c r="O224" s="187"/>
      <c r="P224" s="187"/>
      <c r="Q224" s="187"/>
      <c r="R224" s="187"/>
      <c r="S224" s="187"/>
      <c r="T224" s="18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2" t="s">
        <v>130</v>
      </c>
      <c r="AU224" s="182" t="s">
        <v>81</v>
      </c>
      <c r="AV224" s="13" t="s">
        <v>81</v>
      </c>
      <c r="AW224" s="13" t="s">
        <v>31</v>
      </c>
      <c r="AX224" s="13" t="s">
        <v>74</v>
      </c>
      <c r="AY224" s="182" t="s">
        <v>120</v>
      </c>
    </row>
    <row r="225" s="13" customFormat="1">
      <c r="A225" s="13"/>
      <c r="B225" s="180"/>
      <c r="C225" s="13"/>
      <c r="D225" s="181" t="s">
        <v>130</v>
      </c>
      <c r="E225" s="182" t="s">
        <v>1</v>
      </c>
      <c r="F225" s="183" t="s">
        <v>288</v>
      </c>
      <c r="G225" s="13"/>
      <c r="H225" s="184">
        <v>42.700000000000003</v>
      </c>
      <c r="I225" s="185"/>
      <c r="J225" s="13"/>
      <c r="K225" s="13"/>
      <c r="L225" s="180"/>
      <c r="M225" s="186"/>
      <c r="N225" s="187"/>
      <c r="O225" s="187"/>
      <c r="P225" s="187"/>
      <c r="Q225" s="187"/>
      <c r="R225" s="187"/>
      <c r="S225" s="187"/>
      <c r="T225" s="18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2" t="s">
        <v>130</v>
      </c>
      <c r="AU225" s="182" t="s">
        <v>81</v>
      </c>
      <c r="AV225" s="13" t="s">
        <v>81</v>
      </c>
      <c r="AW225" s="13" t="s">
        <v>31</v>
      </c>
      <c r="AX225" s="13" t="s">
        <v>74</v>
      </c>
      <c r="AY225" s="182" t="s">
        <v>120</v>
      </c>
    </row>
    <row r="226" s="13" customFormat="1">
      <c r="A226" s="13"/>
      <c r="B226" s="180"/>
      <c r="C226" s="13"/>
      <c r="D226" s="181" t="s">
        <v>130</v>
      </c>
      <c r="E226" s="182" t="s">
        <v>1</v>
      </c>
      <c r="F226" s="183" t="s">
        <v>289</v>
      </c>
      <c r="G226" s="13"/>
      <c r="H226" s="184">
        <v>4.25</v>
      </c>
      <c r="I226" s="185"/>
      <c r="J226" s="13"/>
      <c r="K226" s="13"/>
      <c r="L226" s="180"/>
      <c r="M226" s="186"/>
      <c r="N226" s="187"/>
      <c r="O226" s="187"/>
      <c r="P226" s="187"/>
      <c r="Q226" s="187"/>
      <c r="R226" s="187"/>
      <c r="S226" s="187"/>
      <c r="T226" s="18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2" t="s">
        <v>130</v>
      </c>
      <c r="AU226" s="182" t="s">
        <v>81</v>
      </c>
      <c r="AV226" s="13" t="s">
        <v>81</v>
      </c>
      <c r="AW226" s="13" t="s">
        <v>31</v>
      </c>
      <c r="AX226" s="13" t="s">
        <v>74</v>
      </c>
      <c r="AY226" s="182" t="s">
        <v>120</v>
      </c>
    </row>
    <row r="227" s="15" customFormat="1">
      <c r="A227" s="15"/>
      <c r="B227" s="208"/>
      <c r="C227" s="15"/>
      <c r="D227" s="181" t="s">
        <v>130</v>
      </c>
      <c r="E227" s="209" t="s">
        <v>1</v>
      </c>
      <c r="F227" s="210" t="s">
        <v>290</v>
      </c>
      <c r="G227" s="15"/>
      <c r="H227" s="209" t="s">
        <v>1</v>
      </c>
      <c r="I227" s="211"/>
      <c r="J227" s="15"/>
      <c r="K227" s="15"/>
      <c r="L227" s="208"/>
      <c r="M227" s="212"/>
      <c r="N227" s="213"/>
      <c r="O227" s="213"/>
      <c r="P227" s="213"/>
      <c r="Q227" s="213"/>
      <c r="R227" s="213"/>
      <c r="S227" s="213"/>
      <c r="T227" s="21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09" t="s">
        <v>130</v>
      </c>
      <c r="AU227" s="209" t="s">
        <v>81</v>
      </c>
      <c r="AV227" s="15" t="s">
        <v>79</v>
      </c>
      <c r="AW227" s="15" t="s">
        <v>31</v>
      </c>
      <c r="AX227" s="15" t="s">
        <v>74</v>
      </c>
      <c r="AY227" s="209" t="s">
        <v>120</v>
      </c>
    </row>
    <row r="228" s="13" customFormat="1">
      <c r="A228" s="13"/>
      <c r="B228" s="180"/>
      <c r="C228" s="13"/>
      <c r="D228" s="181" t="s">
        <v>130</v>
      </c>
      <c r="E228" s="182" t="s">
        <v>1</v>
      </c>
      <c r="F228" s="183" t="s">
        <v>291</v>
      </c>
      <c r="G228" s="13"/>
      <c r="H228" s="184">
        <v>38.270000000000003</v>
      </c>
      <c r="I228" s="185"/>
      <c r="J228" s="13"/>
      <c r="K228" s="13"/>
      <c r="L228" s="180"/>
      <c r="M228" s="186"/>
      <c r="N228" s="187"/>
      <c r="O228" s="187"/>
      <c r="P228" s="187"/>
      <c r="Q228" s="187"/>
      <c r="R228" s="187"/>
      <c r="S228" s="187"/>
      <c r="T228" s="18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2" t="s">
        <v>130</v>
      </c>
      <c r="AU228" s="182" t="s">
        <v>81</v>
      </c>
      <c r="AV228" s="13" t="s">
        <v>81</v>
      </c>
      <c r="AW228" s="13" t="s">
        <v>31</v>
      </c>
      <c r="AX228" s="13" t="s">
        <v>74</v>
      </c>
      <c r="AY228" s="182" t="s">
        <v>120</v>
      </c>
    </row>
    <row r="229" s="14" customFormat="1">
      <c r="A229" s="14"/>
      <c r="B229" s="189"/>
      <c r="C229" s="14"/>
      <c r="D229" s="181" t="s">
        <v>130</v>
      </c>
      <c r="E229" s="190" t="s">
        <v>1</v>
      </c>
      <c r="F229" s="191" t="s">
        <v>132</v>
      </c>
      <c r="G229" s="14"/>
      <c r="H229" s="192">
        <v>151.98000000000002</v>
      </c>
      <c r="I229" s="193"/>
      <c r="J229" s="14"/>
      <c r="K229" s="14"/>
      <c r="L229" s="189"/>
      <c r="M229" s="194"/>
      <c r="N229" s="195"/>
      <c r="O229" s="195"/>
      <c r="P229" s="195"/>
      <c r="Q229" s="195"/>
      <c r="R229" s="195"/>
      <c r="S229" s="195"/>
      <c r="T229" s="19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0" t="s">
        <v>130</v>
      </c>
      <c r="AU229" s="190" t="s">
        <v>81</v>
      </c>
      <c r="AV229" s="14" t="s">
        <v>128</v>
      </c>
      <c r="AW229" s="14" t="s">
        <v>31</v>
      </c>
      <c r="AX229" s="14" t="s">
        <v>79</v>
      </c>
      <c r="AY229" s="190" t="s">
        <v>120</v>
      </c>
    </row>
    <row r="230" s="2" customFormat="1" ht="21.75" customHeight="1">
      <c r="A230" s="37"/>
      <c r="B230" s="165"/>
      <c r="C230" s="166" t="s">
        <v>292</v>
      </c>
      <c r="D230" s="166" t="s">
        <v>124</v>
      </c>
      <c r="E230" s="167" t="s">
        <v>293</v>
      </c>
      <c r="F230" s="168" t="s">
        <v>294</v>
      </c>
      <c r="G230" s="169" t="s">
        <v>295</v>
      </c>
      <c r="H230" s="170">
        <v>18</v>
      </c>
      <c r="I230" s="171"/>
      <c r="J230" s="172">
        <f>ROUND(I230*H230,2)</f>
        <v>0</v>
      </c>
      <c r="K230" s="173"/>
      <c r="L230" s="38"/>
      <c r="M230" s="174" t="s">
        <v>1</v>
      </c>
      <c r="N230" s="175" t="s">
        <v>39</v>
      </c>
      <c r="O230" s="76"/>
      <c r="P230" s="176">
        <f>O230*H230</f>
        <v>0</v>
      </c>
      <c r="Q230" s="176">
        <v>0</v>
      </c>
      <c r="R230" s="176">
        <f>Q230*H230</f>
        <v>0</v>
      </c>
      <c r="S230" s="176">
        <v>0.01174</v>
      </c>
      <c r="T230" s="177">
        <f>S230*H230</f>
        <v>0.21132000000000001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78" t="s">
        <v>258</v>
      </c>
      <c r="AT230" s="178" t="s">
        <v>124</v>
      </c>
      <c r="AU230" s="178" t="s">
        <v>81</v>
      </c>
      <c r="AY230" s="18" t="s">
        <v>120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8" t="s">
        <v>79</v>
      </c>
      <c r="BK230" s="179">
        <f>ROUND(I230*H230,2)</f>
        <v>0</v>
      </c>
      <c r="BL230" s="18" t="s">
        <v>258</v>
      </c>
      <c r="BM230" s="178" t="s">
        <v>296</v>
      </c>
    </row>
    <row r="231" s="13" customFormat="1">
      <c r="A231" s="13"/>
      <c r="B231" s="180"/>
      <c r="C231" s="13"/>
      <c r="D231" s="181" t="s">
        <v>130</v>
      </c>
      <c r="E231" s="182" t="s">
        <v>1</v>
      </c>
      <c r="F231" s="183" t="s">
        <v>297</v>
      </c>
      <c r="G231" s="13"/>
      <c r="H231" s="184">
        <v>18</v>
      </c>
      <c r="I231" s="185"/>
      <c r="J231" s="13"/>
      <c r="K231" s="13"/>
      <c r="L231" s="180"/>
      <c r="M231" s="186"/>
      <c r="N231" s="187"/>
      <c r="O231" s="187"/>
      <c r="P231" s="187"/>
      <c r="Q231" s="187"/>
      <c r="R231" s="187"/>
      <c r="S231" s="187"/>
      <c r="T231" s="18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2" t="s">
        <v>130</v>
      </c>
      <c r="AU231" s="182" t="s">
        <v>81</v>
      </c>
      <c r="AV231" s="13" t="s">
        <v>81</v>
      </c>
      <c r="AW231" s="13" t="s">
        <v>31</v>
      </c>
      <c r="AX231" s="13" t="s">
        <v>74</v>
      </c>
      <c r="AY231" s="182" t="s">
        <v>120</v>
      </c>
    </row>
    <row r="232" s="14" customFormat="1">
      <c r="A232" s="14"/>
      <c r="B232" s="189"/>
      <c r="C232" s="14"/>
      <c r="D232" s="181" t="s">
        <v>130</v>
      </c>
      <c r="E232" s="190" t="s">
        <v>1</v>
      </c>
      <c r="F232" s="191" t="s">
        <v>132</v>
      </c>
      <c r="G232" s="14"/>
      <c r="H232" s="192">
        <v>18</v>
      </c>
      <c r="I232" s="193"/>
      <c r="J232" s="14"/>
      <c r="K232" s="14"/>
      <c r="L232" s="189"/>
      <c r="M232" s="194"/>
      <c r="N232" s="195"/>
      <c r="O232" s="195"/>
      <c r="P232" s="195"/>
      <c r="Q232" s="195"/>
      <c r="R232" s="195"/>
      <c r="S232" s="195"/>
      <c r="T232" s="19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0" t="s">
        <v>130</v>
      </c>
      <c r="AU232" s="190" t="s">
        <v>81</v>
      </c>
      <c r="AV232" s="14" t="s">
        <v>128</v>
      </c>
      <c r="AW232" s="14" t="s">
        <v>31</v>
      </c>
      <c r="AX232" s="14" t="s">
        <v>79</v>
      </c>
      <c r="AY232" s="190" t="s">
        <v>120</v>
      </c>
    </row>
    <row r="233" s="2" customFormat="1" ht="16.5" customHeight="1">
      <c r="A233" s="37"/>
      <c r="B233" s="165"/>
      <c r="C233" s="166" t="s">
        <v>258</v>
      </c>
      <c r="D233" s="166" t="s">
        <v>124</v>
      </c>
      <c r="E233" s="167" t="s">
        <v>298</v>
      </c>
      <c r="F233" s="168" t="s">
        <v>299</v>
      </c>
      <c r="G233" s="169" t="s">
        <v>149</v>
      </c>
      <c r="H233" s="170">
        <v>151.97999999999999</v>
      </c>
      <c r="I233" s="171"/>
      <c r="J233" s="172">
        <f>ROUND(I233*H233,2)</f>
        <v>0</v>
      </c>
      <c r="K233" s="173"/>
      <c r="L233" s="38"/>
      <c r="M233" s="174" t="s">
        <v>1</v>
      </c>
      <c r="N233" s="175" t="s">
        <v>39</v>
      </c>
      <c r="O233" s="76"/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78" t="s">
        <v>258</v>
      </c>
      <c r="AT233" s="178" t="s">
        <v>124</v>
      </c>
      <c r="AU233" s="178" t="s">
        <v>81</v>
      </c>
      <c r="AY233" s="18" t="s">
        <v>120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8" t="s">
        <v>79</v>
      </c>
      <c r="BK233" s="179">
        <f>ROUND(I233*H233,2)</f>
        <v>0</v>
      </c>
      <c r="BL233" s="18" t="s">
        <v>258</v>
      </c>
      <c r="BM233" s="178" t="s">
        <v>300</v>
      </c>
    </row>
    <row r="234" s="2" customFormat="1" ht="33" customHeight="1">
      <c r="A234" s="37"/>
      <c r="B234" s="165"/>
      <c r="C234" s="166" t="s">
        <v>301</v>
      </c>
      <c r="D234" s="166" t="s">
        <v>124</v>
      </c>
      <c r="E234" s="167" t="s">
        <v>302</v>
      </c>
      <c r="F234" s="168" t="s">
        <v>303</v>
      </c>
      <c r="G234" s="169" t="s">
        <v>149</v>
      </c>
      <c r="H234" s="170">
        <v>10</v>
      </c>
      <c r="I234" s="171"/>
      <c r="J234" s="172">
        <f>ROUND(I234*H234,2)</f>
        <v>0</v>
      </c>
      <c r="K234" s="173"/>
      <c r="L234" s="38"/>
      <c r="M234" s="174" t="s">
        <v>1</v>
      </c>
      <c r="N234" s="175" t="s">
        <v>39</v>
      </c>
      <c r="O234" s="76"/>
      <c r="P234" s="176">
        <f>O234*H234</f>
        <v>0</v>
      </c>
      <c r="Q234" s="176">
        <v>0</v>
      </c>
      <c r="R234" s="176">
        <f>Q234*H234</f>
        <v>0</v>
      </c>
      <c r="S234" s="176">
        <v>0</v>
      </c>
      <c r="T234" s="17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78" t="s">
        <v>128</v>
      </c>
      <c r="AT234" s="178" t="s">
        <v>124</v>
      </c>
      <c r="AU234" s="178" t="s">
        <v>81</v>
      </c>
      <c r="AY234" s="18" t="s">
        <v>120</v>
      </c>
      <c r="BE234" s="179">
        <f>IF(N234="základní",J234,0)</f>
        <v>0</v>
      </c>
      <c r="BF234" s="179">
        <f>IF(N234="snížená",J234,0)</f>
        <v>0</v>
      </c>
      <c r="BG234" s="179">
        <f>IF(N234="zákl. přenesená",J234,0)</f>
        <v>0</v>
      </c>
      <c r="BH234" s="179">
        <f>IF(N234="sníž. přenesená",J234,0)</f>
        <v>0</v>
      </c>
      <c r="BI234" s="179">
        <f>IF(N234="nulová",J234,0)</f>
        <v>0</v>
      </c>
      <c r="BJ234" s="18" t="s">
        <v>79</v>
      </c>
      <c r="BK234" s="179">
        <f>ROUND(I234*H234,2)</f>
        <v>0</v>
      </c>
      <c r="BL234" s="18" t="s">
        <v>128</v>
      </c>
      <c r="BM234" s="178" t="s">
        <v>304</v>
      </c>
    </row>
    <row r="235" s="13" customFormat="1">
      <c r="A235" s="13"/>
      <c r="B235" s="180"/>
      <c r="C235" s="13"/>
      <c r="D235" s="181" t="s">
        <v>130</v>
      </c>
      <c r="E235" s="182" t="s">
        <v>1</v>
      </c>
      <c r="F235" s="183" t="s">
        <v>305</v>
      </c>
      <c r="G235" s="13"/>
      <c r="H235" s="184">
        <v>10</v>
      </c>
      <c r="I235" s="185"/>
      <c r="J235" s="13"/>
      <c r="K235" s="13"/>
      <c r="L235" s="180"/>
      <c r="M235" s="186"/>
      <c r="N235" s="187"/>
      <c r="O235" s="187"/>
      <c r="P235" s="187"/>
      <c r="Q235" s="187"/>
      <c r="R235" s="187"/>
      <c r="S235" s="187"/>
      <c r="T235" s="18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2" t="s">
        <v>130</v>
      </c>
      <c r="AU235" s="182" t="s">
        <v>81</v>
      </c>
      <c r="AV235" s="13" t="s">
        <v>81</v>
      </c>
      <c r="AW235" s="13" t="s">
        <v>31</v>
      </c>
      <c r="AX235" s="13" t="s">
        <v>74</v>
      </c>
      <c r="AY235" s="182" t="s">
        <v>120</v>
      </c>
    </row>
    <row r="236" s="14" customFormat="1">
      <c r="A236" s="14"/>
      <c r="B236" s="189"/>
      <c r="C236" s="14"/>
      <c r="D236" s="181" t="s">
        <v>130</v>
      </c>
      <c r="E236" s="190" t="s">
        <v>1</v>
      </c>
      <c r="F236" s="191" t="s">
        <v>132</v>
      </c>
      <c r="G236" s="14"/>
      <c r="H236" s="192">
        <v>10</v>
      </c>
      <c r="I236" s="193"/>
      <c r="J236" s="14"/>
      <c r="K236" s="14"/>
      <c r="L236" s="189"/>
      <c r="M236" s="194"/>
      <c r="N236" s="195"/>
      <c r="O236" s="195"/>
      <c r="P236" s="195"/>
      <c r="Q236" s="195"/>
      <c r="R236" s="195"/>
      <c r="S236" s="195"/>
      <c r="T236" s="19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0" t="s">
        <v>130</v>
      </c>
      <c r="AU236" s="190" t="s">
        <v>81</v>
      </c>
      <c r="AV236" s="14" t="s">
        <v>128</v>
      </c>
      <c r="AW236" s="14" t="s">
        <v>31</v>
      </c>
      <c r="AX236" s="14" t="s">
        <v>79</v>
      </c>
      <c r="AY236" s="190" t="s">
        <v>120</v>
      </c>
    </row>
    <row r="237" s="2" customFormat="1" ht="21.75" customHeight="1">
      <c r="A237" s="37"/>
      <c r="B237" s="165"/>
      <c r="C237" s="166" t="s">
        <v>306</v>
      </c>
      <c r="D237" s="166" t="s">
        <v>124</v>
      </c>
      <c r="E237" s="167" t="s">
        <v>307</v>
      </c>
      <c r="F237" s="168" t="s">
        <v>308</v>
      </c>
      <c r="G237" s="169" t="s">
        <v>127</v>
      </c>
      <c r="H237" s="170">
        <v>0.63</v>
      </c>
      <c r="I237" s="171"/>
      <c r="J237" s="172">
        <f>ROUND(I237*H237,2)</f>
        <v>0</v>
      </c>
      <c r="K237" s="173"/>
      <c r="L237" s="38"/>
      <c r="M237" s="174" t="s">
        <v>1</v>
      </c>
      <c r="N237" s="175" t="s">
        <v>39</v>
      </c>
      <c r="O237" s="76"/>
      <c r="P237" s="176">
        <f>O237*H237</f>
        <v>0</v>
      </c>
      <c r="Q237" s="176">
        <v>0</v>
      </c>
      <c r="R237" s="176">
        <f>Q237*H237</f>
        <v>0</v>
      </c>
      <c r="S237" s="176">
        <v>1.8</v>
      </c>
      <c r="T237" s="177">
        <f>S237*H237</f>
        <v>1.1340000000000001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8" t="s">
        <v>128</v>
      </c>
      <c r="AT237" s="178" t="s">
        <v>124</v>
      </c>
      <c r="AU237" s="178" t="s">
        <v>81</v>
      </c>
      <c r="AY237" s="18" t="s">
        <v>120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18" t="s">
        <v>79</v>
      </c>
      <c r="BK237" s="179">
        <f>ROUND(I237*H237,2)</f>
        <v>0</v>
      </c>
      <c r="BL237" s="18" t="s">
        <v>128</v>
      </c>
      <c r="BM237" s="178" t="s">
        <v>309</v>
      </c>
    </row>
    <row r="238" s="13" customFormat="1">
      <c r="A238" s="13"/>
      <c r="B238" s="180"/>
      <c r="C238" s="13"/>
      <c r="D238" s="181" t="s">
        <v>130</v>
      </c>
      <c r="E238" s="182" t="s">
        <v>1</v>
      </c>
      <c r="F238" s="183" t="s">
        <v>310</v>
      </c>
      <c r="G238" s="13"/>
      <c r="H238" s="184">
        <v>0.63</v>
      </c>
      <c r="I238" s="185"/>
      <c r="J238" s="13"/>
      <c r="K238" s="13"/>
      <c r="L238" s="180"/>
      <c r="M238" s="186"/>
      <c r="N238" s="187"/>
      <c r="O238" s="187"/>
      <c r="P238" s="187"/>
      <c r="Q238" s="187"/>
      <c r="R238" s="187"/>
      <c r="S238" s="187"/>
      <c r="T238" s="18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2" t="s">
        <v>130</v>
      </c>
      <c r="AU238" s="182" t="s">
        <v>81</v>
      </c>
      <c r="AV238" s="13" t="s">
        <v>81</v>
      </c>
      <c r="AW238" s="13" t="s">
        <v>31</v>
      </c>
      <c r="AX238" s="13" t="s">
        <v>74</v>
      </c>
      <c r="AY238" s="182" t="s">
        <v>120</v>
      </c>
    </row>
    <row r="239" s="14" customFormat="1">
      <c r="A239" s="14"/>
      <c r="B239" s="189"/>
      <c r="C239" s="14"/>
      <c r="D239" s="181" t="s">
        <v>130</v>
      </c>
      <c r="E239" s="190" t="s">
        <v>1</v>
      </c>
      <c r="F239" s="191" t="s">
        <v>132</v>
      </c>
      <c r="G239" s="14"/>
      <c r="H239" s="192">
        <v>0.63</v>
      </c>
      <c r="I239" s="193"/>
      <c r="J239" s="14"/>
      <c r="K239" s="14"/>
      <c r="L239" s="189"/>
      <c r="M239" s="194"/>
      <c r="N239" s="195"/>
      <c r="O239" s="195"/>
      <c r="P239" s="195"/>
      <c r="Q239" s="195"/>
      <c r="R239" s="195"/>
      <c r="S239" s="195"/>
      <c r="T239" s="19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0" t="s">
        <v>130</v>
      </c>
      <c r="AU239" s="190" t="s">
        <v>81</v>
      </c>
      <c r="AV239" s="14" t="s">
        <v>128</v>
      </c>
      <c r="AW239" s="14" t="s">
        <v>31</v>
      </c>
      <c r="AX239" s="14" t="s">
        <v>79</v>
      </c>
      <c r="AY239" s="190" t="s">
        <v>120</v>
      </c>
    </row>
    <row r="240" s="2" customFormat="1" ht="21.75" customHeight="1">
      <c r="A240" s="37"/>
      <c r="B240" s="165"/>
      <c r="C240" s="166" t="s">
        <v>311</v>
      </c>
      <c r="D240" s="166" t="s">
        <v>124</v>
      </c>
      <c r="E240" s="167" t="s">
        <v>312</v>
      </c>
      <c r="F240" s="168" t="s">
        <v>313</v>
      </c>
      <c r="G240" s="169" t="s">
        <v>314</v>
      </c>
      <c r="H240" s="170">
        <v>250</v>
      </c>
      <c r="I240" s="171"/>
      <c r="J240" s="172">
        <f>ROUND(I240*H240,2)</f>
        <v>0</v>
      </c>
      <c r="K240" s="173"/>
      <c r="L240" s="38"/>
      <c r="M240" s="174" t="s">
        <v>1</v>
      </c>
      <c r="N240" s="175" t="s">
        <v>39</v>
      </c>
      <c r="O240" s="76"/>
      <c r="P240" s="176">
        <f>O240*H240</f>
        <v>0</v>
      </c>
      <c r="Q240" s="176">
        <v>0</v>
      </c>
      <c r="R240" s="176">
        <f>Q240*H240</f>
        <v>0</v>
      </c>
      <c r="S240" s="176">
        <v>0.001</v>
      </c>
      <c r="T240" s="177">
        <f>S240*H240</f>
        <v>0.25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78" t="s">
        <v>258</v>
      </c>
      <c r="AT240" s="178" t="s">
        <v>124</v>
      </c>
      <c r="AU240" s="178" t="s">
        <v>81</v>
      </c>
      <c r="AY240" s="18" t="s">
        <v>120</v>
      </c>
      <c r="BE240" s="179">
        <f>IF(N240="základní",J240,0)</f>
        <v>0</v>
      </c>
      <c r="BF240" s="179">
        <f>IF(N240="snížená",J240,0)</f>
        <v>0</v>
      </c>
      <c r="BG240" s="179">
        <f>IF(N240="zákl. přenesená",J240,0)</f>
        <v>0</v>
      </c>
      <c r="BH240" s="179">
        <f>IF(N240="sníž. přenesená",J240,0)</f>
        <v>0</v>
      </c>
      <c r="BI240" s="179">
        <f>IF(N240="nulová",J240,0)</f>
        <v>0</v>
      </c>
      <c r="BJ240" s="18" t="s">
        <v>79</v>
      </c>
      <c r="BK240" s="179">
        <f>ROUND(I240*H240,2)</f>
        <v>0</v>
      </c>
      <c r="BL240" s="18" t="s">
        <v>258</v>
      </c>
      <c r="BM240" s="178" t="s">
        <v>315</v>
      </c>
    </row>
    <row r="241" s="2" customFormat="1" ht="21.75" customHeight="1">
      <c r="A241" s="37"/>
      <c r="B241" s="165"/>
      <c r="C241" s="166" t="s">
        <v>316</v>
      </c>
      <c r="D241" s="166" t="s">
        <v>124</v>
      </c>
      <c r="E241" s="167" t="s">
        <v>317</v>
      </c>
      <c r="F241" s="168" t="s">
        <v>318</v>
      </c>
      <c r="G241" s="169" t="s">
        <v>295</v>
      </c>
      <c r="H241" s="170">
        <v>5.2000000000000002</v>
      </c>
      <c r="I241" s="171"/>
      <c r="J241" s="172">
        <f>ROUND(I241*H241,2)</f>
        <v>0</v>
      </c>
      <c r="K241" s="173"/>
      <c r="L241" s="38"/>
      <c r="M241" s="174" t="s">
        <v>1</v>
      </c>
      <c r="N241" s="175" t="s">
        <v>39</v>
      </c>
      <c r="O241" s="76"/>
      <c r="P241" s="176">
        <f>O241*H241</f>
        <v>0</v>
      </c>
      <c r="Q241" s="176">
        <v>0</v>
      </c>
      <c r="R241" s="176">
        <f>Q241*H241</f>
        <v>0</v>
      </c>
      <c r="S241" s="176">
        <v>0.042000000000000003</v>
      </c>
      <c r="T241" s="177">
        <f>S241*H241</f>
        <v>0.21840000000000001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78" t="s">
        <v>128</v>
      </c>
      <c r="AT241" s="178" t="s">
        <v>124</v>
      </c>
      <c r="AU241" s="178" t="s">
        <v>81</v>
      </c>
      <c r="AY241" s="18" t="s">
        <v>120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8" t="s">
        <v>79</v>
      </c>
      <c r="BK241" s="179">
        <f>ROUND(I241*H241,2)</f>
        <v>0</v>
      </c>
      <c r="BL241" s="18" t="s">
        <v>128</v>
      </c>
      <c r="BM241" s="178" t="s">
        <v>319</v>
      </c>
    </row>
    <row r="242" s="13" customFormat="1">
      <c r="A242" s="13"/>
      <c r="B242" s="180"/>
      <c r="C242" s="13"/>
      <c r="D242" s="181" t="s">
        <v>130</v>
      </c>
      <c r="E242" s="182" t="s">
        <v>1</v>
      </c>
      <c r="F242" s="183" t="s">
        <v>320</v>
      </c>
      <c r="G242" s="13"/>
      <c r="H242" s="184">
        <v>5.2000000000000002</v>
      </c>
      <c r="I242" s="185"/>
      <c r="J242" s="13"/>
      <c r="K242" s="13"/>
      <c r="L242" s="180"/>
      <c r="M242" s="186"/>
      <c r="N242" s="187"/>
      <c r="O242" s="187"/>
      <c r="P242" s="187"/>
      <c r="Q242" s="187"/>
      <c r="R242" s="187"/>
      <c r="S242" s="187"/>
      <c r="T242" s="18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2" t="s">
        <v>130</v>
      </c>
      <c r="AU242" s="182" t="s">
        <v>81</v>
      </c>
      <c r="AV242" s="13" t="s">
        <v>81</v>
      </c>
      <c r="AW242" s="13" t="s">
        <v>31</v>
      </c>
      <c r="AX242" s="13" t="s">
        <v>74</v>
      </c>
      <c r="AY242" s="182" t="s">
        <v>120</v>
      </c>
    </row>
    <row r="243" s="14" customFormat="1">
      <c r="A243" s="14"/>
      <c r="B243" s="189"/>
      <c r="C243" s="14"/>
      <c r="D243" s="181" t="s">
        <v>130</v>
      </c>
      <c r="E243" s="190" t="s">
        <v>1</v>
      </c>
      <c r="F243" s="191" t="s">
        <v>132</v>
      </c>
      <c r="G243" s="14"/>
      <c r="H243" s="192">
        <v>5.2000000000000002</v>
      </c>
      <c r="I243" s="193"/>
      <c r="J243" s="14"/>
      <c r="K243" s="14"/>
      <c r="L243" s="189"/>
      <c r="M243" s="194"/>
      <c r="N243" s="195"/>
      <c r="O243" s="195"/>
      <c r="P243" s="195"/>
      <c r="Q243" s="195"/>
      <c r="R243" s="195"/>
      <c r="S243" s="195"/>
      <c r="T243" s="19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0" t="s">
        <v>130</v>
      </c>
      <c r="AU243" s="190" t="s">
        <v>81</v>
      </c>
      <c r="AV243" s="14" t="s">
        <v>128</v>
      </c>
      <c r="AW243" s="14" t="s">
        <v>31</v>
      </c>
      <c r="AX243" s="14" t="s">
        <v>79</v>
      </c>
      <c r="AY243" s="190" t="s">
        <v>120</v>
      </c>
    </row>
    <row r="244" s="2" customFormat="1" ht="21.75" customHeight="1">
      <c r="A244" s="37"/>
      <c r="B244" s="165"/>
      <c r="C244" s="166" t="s">
        <v>321</v>
      </c>
      <c r="D244" s="166" t="s">
        <v>124</v>
      </c>
      <c r="E244" s="167" t="s">
        <v>322</v>
      </c>
      <c r="F244" s="168" t="s">
        <v>323</v>
      </c>
      <c r="G244" s="169" t="s">
        <v>155</v>
      </c>
      <c r="H244" s="170">
        <v>6</v>
      </c>
      <c r="I244" s="171"/>
      <c r="J244" s="172">
        <f>ROUND(I244*H244,2)</f>
        <v>0</v>
      </c>
      <c r="K244" s="173"/>
      <c r="L244" s="38"/>
      <c r="M244" s="174" t="s">
        <v>1</v>
      </c>
      <c r="N244" s="175" t="s">
        <v>39</v>
      </c>
      <c r="O244" s="76"/>
      <c r="P244" s="176">
        <f>O244*H244</f>
        <v>0</v>
      </c>
      <c r="Q244" s="176">
        <v>0</v>
      </c>
      <c r="R244" s="176">
        <f>Q244*H244</f>
        <v>0</v>
      </c>
      <c r="S244" s="176">
        <v>0.0089999999999999993</v>
      </c>
      <c r="T244" s="177">
        <f>S244*H244</f>
        <v>0.053999999999999992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78" t="s">
        <v>128</v>
      </c>
      <c r="AT244" s="178" t="s">
        <v>124</v>
      </c>
      <c r="AU244" s="178" t="s">
        <v>81</v>
      </c>
      <c r="AY244" s="18" t="s">
        <v>120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8" t="s">
        <v>79</v>
      </c>
      <c r="BK244" s="179">
        <f>ROUND(I244*H244,2)</f>
        <v>0</v>
      </c>
      <c r="BL244" s="18" t="s">
        <v>128</v>
      </c>
      <c r="BM244" s="178" t="s">
        <v>324</v>
      </c>
    </row>
    <row r="245" s="2" customFormat="1" ht="21.75" customHeight="1">
      <c r="A245" s="37"/>
      <c r="B245" s="165"/>
      <c r="C245" s="166" t="s">
        <v>325</v>
      </c>
      <c r="D245" s="166" t="s">
        <v>124</v>
      </c>
      <c r="E245" s="167" t="s">
        <v>326</v>
      </c>
      <c r="F245" s="168" t="s">
        <v>327</v>
      </c>
      <c r="G245" s="169" t="s">
        <v>149</v>
      </c>
      <c r="H245" s="170">
        <v>80.75</v>
      </c>
      <c r="I245" s="171"/>
      <c r="J245" s="172">
        <f>ROUND(I245*H245,2)</f>
        <v>0</v>
      </c>
      <c r="K245" s="173"/>
      <c r="L245" s="38"/>
      <c r="M245" s="174" t="s">
        <v>1</v>
      </c>
      <c r="N245" s="175" t="s">
        <v>39</v>
      </c>
      <c r="O245" s="76"/>
      <c r="P245" s="176">
        <f>O245*H245</f>
        <v>0</v>
      </c>
      <c r="Q245" s="176">
        <v>0</v>
      </c>
      <c r="R245" s="176">
        <f>Q245*H245</f>
        <v>0</v>
      </c>
      <c r="S245" s="176">
        <v>0.0040000000000000001</v>
      </c>
      <c r="T245" s="177">
        <f>S245*H245</f>
        <v>0.32300000000000001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8" t="s">
        <v>258</v>
      </c>
      <c r="AT245" s="178" t="s">
        <v>124</v>
      </c>
      <c r="AU245" s="178" t="s">
        <v>81</v>
      </c>
      <c r="AY245" s="18" t="s">
        <v>120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79</v>
      </c>
      <c r="BK245" s="179">
        <f>ROUND(I245*H245,2)</f>
        <v>0</v>
      </c>
      <c r="BL245" s="18" t="s">
        <v>258</v>
      </c>
      <c r="BM245" s="178" t="s">
        <v>328</v>
      </c>
    </row>
    <row r="246" s="13" customFormat="1">
      <c r="A246" s="13"/>
      <c r="B246" s="180"/>
      <c r="C246" s="13"/>
      <c r="D246" s="181" t="s">
        <v>130</v>
      </c>
      <c r="E246" s="182" t="s">
        <v>1</v>
      </c>
      <c r="F246" s="183" t="s">
        <v>329</v>
      </c>
      <c r="G246" s="13"/>
      <c r="H246" s="184">
        <v>80.75</v>
      </c>
      <c r="I246" s="185"/>
      <c r="J246" s="13"/>
      <c r="K246" s="13"/>
      <c r="L246" s="180"/>
      <c r="M246" s="186"/>
      <c r="N246" s="187"/>
      <c r="O246" s="187"/>
      <c r="P246" s="187"/>
      <c r="Q246" s="187"/>
      <c r="R246" s="187"/>
      <c r="S246" s="187"/>
      <c r="T246" s="18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2" t="s">
        <v>130</v>
      </c>
      <c r="AU246" s="182" t="s">
        <v>81</v>
      </c>
      <c r="AV246" s="13" t="s">
        <v>81</v>
      </c>
      <c r="AW246" s="13" t="s">
        <v>31</v>
      </c>
      <c r="AX246" s="13" t="s">
        <v>74</v>
      </c>
      <c r="AY246" s="182" t="s">
        <v>120</v>
      </c>
    </row>
    <row r="247" s="14" customFormat="1">
      <c r="A247" s="14"/>
      <c r="B247" s="189"/>
      <c r="C247" s="14"/>
      <c r="D247" s="181" t="s">
        <v>130</v>
      </c>
      <c r="E247" s="190" t="s">
        <v>1</v>
      </c>
      <c r="F247" s="191" t="s">
        <v>132</v>
      </c>
      <c r="G247" s="14"/>
      <c r="H247" s="192">
        <v>80.75</v>
      </c>
      <c r="I247" s="193"/>
      <c r="J247" s="14"/>
      <c r="K247" s="14"/>
      <c r="L247" s="189"/>
      <c r="M247" s="194"/>
      <c r="N247" s="195"/>
      <c r="O247" s="195"/>
      <c r="P247" s="195"/>
      <c r="Q247" s="195"/>
      <c r="R247" s="195"/>
      <c r="S247" s="195"/>
      <c r="T247" s="19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0" t="s">
        <v>130</v>
      </c>
      <c r="AU247" s="190" t="s">
        <v>81</v>
      </c>
      <c r="AV247" s="14" t="s">
        <v>128</v>
      </c>
      <c r="AW247" s="14" t="s">
        <v>31</v>
      </c>
      <c r="AX247" s="14" t="s">
        <v>79</v>
      </c>
      <c r="AY247" s="190" t="s">
        <v>120</v>
      </c>
    </row>
    <row r="248" s="2" customFormat="1" ht="16.5" customHeight="1">
      <c r="A248" s="37"/>
      <c r="B248" s="165"/>
      <c r="C248" s="166" t="s">
        <v>330</v>
      </c>
      <c r="D248" s="166" t="s">
        <v>124</v>
      </c>
      <c r="E248" s="167" t="s">
        <v>331</v>
      </c>
      <c r="F248" s="168" t="s">
        <v>332</v>
      </c>
      <c r="G248" s="169" t="s">
        <v>149</v>
      </c>
      <c r="H248" s="170">
        <v>80.75</v>
      </c>
      <c r="I248" s="171"/>
      <c r="J248" s="172">
        <f>ROUND(I248*H248,2)</f>
        <v>0</v>
      </c>
      <c r="K248" s="173"/>
      <c r="L248" s="38"/>
      <c r="M248" s="174" t="s">
        <v>1</v>
      </c>
      <c r="N248" s="175" t="s">
        <v>39</v>
      </c>
      <c r="O248" s="76"/>
      <c r="P248" s="176">
        <f>O248*H248</f>
        <v>0</v>
      </c>
      <c r="Q248" s="176">
        <v>0</v>
      </c>
      <c r="R248" s="176">
        <f>Q248*H248</f>
        <v>0</v>
      </c>
      <c r="S248" s="176">
        <v>0.002</v>
      </c>
      <c r="T248" s="177">
        <f>S248*H248</f>
        <v>0.16150000000000001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78" t="s">
        <v>258</v>
      </c>
      <c r="AT248" s="178" t="s">
        <v>124</v>
      </c>
      <c r="AU248" s="178" t="s">
        <v>81</v>
      </c>
      <c r="AY248" s="18" t="s">
        <v>120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8" t="s">
        <v>79</v>
      </c>
      <c r="BK248" s="179">
        <f>ROUND(I248*H248,2)</f>
        <v>0</v>
      </c>
      <c r="BL248" s="18" t="s">
        <v>258</v>
      </c>
      <c r="BM248" s="178" t="s">
        <v>333</v>
      </c>
    </row>
    <row r="249" s="2" customFormat="1" ht="16.5" customHeight="1">
      <c r="A249" s="37"/>
      <c r="B249" s="165"/>
      <c r="C249" s="166" t="s">
        <v>334</v>
      </c>
      <c r="D249" s="166" t="s">
        <v>124</v>
      </c>
      <c r="E249" s="167" t="s">
        <v>335</v>
      </c>
      <c r="F249" s="168" t="s">
        <v>336</v>
      </c>
      <c r="G249" s="169" t="s">
        <v>149</v>
      </c>
      <c r="H249" s="170">
        <v>20</v>
      </c>
      <c r="I249" s="171"/>
      <c r="J249" s="172">
        <f>ROUND(I249*H249,2)</f>
        <v>0</v>
      </c>
      <c r="K249" s="173"/>
      <c r="L249" s="38"/>
      <c r="M249" s="174" t="s">
        <v>1</v>
      </c>
      <c r="N249" s="175" t="s">
        <v>39</v>
      </c>
      <c r="O249" s="76"/>
      <c r="P249" s="176">
        <f>O249*H249</f>
        <v>0</v>
      </c>
      <c r="Q249" s="176">
        <v>0</v>
      </c>
      <c r="R249" s="176">
        <f>Q249*H249</f>
        <v>0</v>
      </c>
      <c r="S249" s="176">
        <v>0.024649999999999998</v>
      </c>
      <c r="T249" s="177">
        <f>S249*H249</f>
        <v>0.49299999999999999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78" t="s">
        <v>258</v>
      </c>
      <c r="AT249" s="178" t="s">
        <v>124</v>
      </c>
      <c r="AU249" s="178" t="s">
        <v>81</v>
      </c>
      <c r="AY249" s="18" t="s">
        <v>120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8" t="s">
        <v>79</v>
      </c>
      <c r="BK249" s="179">
        <f>ROUND(I249*H249,2)</f>
        <v>0</v>
      </c>
      <c r="BL249" s="18" t="s">
        <v>258</v>
      </c>
      <c r="BM249" s="178" t="s">
        <v>337</v>
      </c>
    </row>
    <row r="250" s="13" customFormat="1">
      <c r="A250" s="13"/>
      <c r="B250" s="180"/>
      <c r="C250" s="13"/>
      <c r="D250" s="181" t="s">
        <v>130</v>
      </c>
      <c r="E250" s="182" t="s">
        <v>1</v>
      </c>
      <c r="F250" s="183" t="s">
        <v>338</v>
      </c>
      <c r="G250" s="13"/>
      <c r="H250" s="184">
        <v>20</v>
      </c>
      <c r="I250" s="185"/>
      <c r="J250" s="13"/>
      <c r="K250" s="13"/>
      <c r="L250" s="180"/>
      <c r="M250" s="186"/>
      <c r="N250" s="187"/>
      <c r="O250" s="187"/>
      <c r="P250" s="187"/>
      <c r="Q250" s="187"/>
      <c r="R250" s="187"/>
      <c r="S250" s="187"/>
      <c r="T250" s="18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2" t="s">
        <v>130</v>
      </c>
      <c r="AU250" s="182" t="s">
        <v>81</v>
      </c>
      <c r="AV250" s="13" t="s">
        <v>81</v>
      </c>
      <c r="AW250" s="13" t="s">
        <v>31</v>
      </c>
      <c r="AX250" s="13" t="s">
        <v>74</v>
      </c>
      <c r="AY250" s="182" t="s">
        <v>120</v>
      </c>
    </row>
    <row r="251" s="14" customFormat="1">
      <c r="A251" s="14"/>
      <c r="B251" s="189"/>
      <c r="C251" s="14"/>
      <c r="D251" s="181" t="s">
        <v>130</v>
      </c>
      <c r="E251" s="190" t="s">
        <v>1</v>
      </c>
      <c r="F251" s="191" t="s">
        <v>132</v>
      </c>
      <c r="G251" s="14"/>
      <c r="H251" s="192">
        <v>20</v>
      </c>
      <c r="I251" s="193"/>
      <c r="J251" s="14"/>
      <c r="K251" s="14"/>
      <c r="L251" s="189"/>
      <c r="M251" s="194"/>
      <c r="N251" s="195"/>
      <c r="O251" s="195"/>
      <c r="P251" s="195"/>
      <c r="Q251" s="195"/>
      <c r="R251" s="195"/>
      <c r="S251" s="195"/>
      <c r="T251" s="19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0" t="s">
        <v>130</v>
      </c>
      <c r="AU251" s="190" t="s">
        <v>81</v>
      </c>
      <c r="AV251" s="14" t="s">
        <v>128</v>
      </c>
      <c r="AW251" s="14" t="s">
        <v>31</v>
      </c>
      <c r="AX251" s="14" t="s">
        <v>79</v>
      </c>
      <c r="AY251" s="190" t="s">
        <v>120</v>
      </c>
    </row>
    <row r="252" s="2" customFormat="1" ht="33" customHeight="1">
      <c r="A252" s="37"/>
      <c r="B252" s="165"/>
      <c r="C252" s="166" t="s">
        <v>339</v>
      </c>
      <c r="D252" s="166" t="s">
        <v>124</v>
      </c>
      <c r="E252" s="167" t="s">
        <v>340</v>
      </c>
      <c r="F252" s="168" t="s">
        <v>341</v>
      </c>
      <c r="G252" s="169" t="s">
        <v>342</v>
      </c>
      <c r="H252" s="170">
        <v>100</v>
      </c>
      <c r="I252" s="171"/>
      <c r="J252" s="172">
        <f>ROUND(I252*H252,2)</f>
        <v>0</v>
      </c>
      <c r="K252" s="173"/>
      <c r="L252" s="38"/>
      <c r="M252" s="174" t="s">
        <v>1</v>
      </c>
      <c r="N252" s="175" t="s">
        <v>39</v>
      </c>
      <c r="O252" s="76"/>
      <c r="P252" s="176">
        <f>O252*H252</f>
        <v>0</v>
      </c>
      <c r="Q252" s="176">
        <v>0</v>
      </c>
      <c r="R252" s="176">
        <f>Q252*H252</f>
        <v>0</v>
      </c>
      <c r="S252" s="176">
        <v>0</v>
      </c>
      <c r="T252" s="17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78" t="s">
        <v>258</v>
      </c>
      <c r="AT252" s="178" t="s">
        <v>124</v>
      </c>
      <c r="AU252" s="178" t="s">
        <v>81</v>
      </c>
      <c r="AY252" s="18" t="s">
        <v>120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8" t="s">
        <v>79</v>
      </c>
      <c r="BK252" s="179">
        <f>ROUND(I252*H252,2)</f>
        <v>0</v>
      </c>
      <c r="BL252" s="18" t="s">
        <v>258</v>
      </c>
      <c r="BM252" s="178" t="s">
        <v>343</v>
      </c>
    </row>
    <row r="253" s="13" customFormat="1">
      <c r="A253" s="13"/>
      <c r="B253" s="180"/>
      <c r="C253" s="13"/>
      <c r="D253" s="181" t="s">
        <v>130</v>
      </c>
      <c r="E253" s="182" t="s">
        <v>1</v>
      </c>
      <c r="F253" s="183" t="s">
        <v>344</v>
      </c>
      <c r="G253" s="13"/>
      <c r="H253" s="184">
        <v>100</v>
      </c>
      <c r="I253" s="185"/>
      <c r="J253" s="13"/>
      <c r="K253" s="13"/>
      <c r="L253" s="180"/>
      <c r="M253" s="186"/>
      <c r="N253" s="187"/>
      <c r="O253" s="187"/>
      <c r="P253" s="187"/>
      <c r="Q253" s="187"/>
      <c r="R253" s="187"/>
      <c r="S253" s="187"/>
      <c r="T253" s="18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2" t="s">
        <v>130</v>
      </c>
      <c r="AU253" s="182" t="s">
        <v>81</v>
      </c>
      <c r="AV253" s="13" t="s">
        <v>81</v>
      </c>
      <c r="AW253" s="13" t="s">
        <v>31</v>
      </c>
      <c r="AX253" s="13" t="s">
        <v>74</v>
      </c>
      <c r="AY253" s="182" t="s">
        <v>120</v>
      </c>
    </row>
    <row r="254" s="14" customFormat="1">
      <c r="A254" s="14"/>
      <c r="B254" s="189"/>
      <c r="C254" s="14"/>
      <c r="D254" s="181" t="s">
        <v>130</v>
      </c>
      <c r="E254" s="190" t="s">
        <v>1</v>
      </c>
      <c r="F254" s="191" t="s">
        <v>132</v>
      </c>
      <c r="G254" s="14"/>
      <c r="H254" s="192">
        <v>100</v>
      </c>
      <c r="I254" s="193"/>
      <c r="J254" s="14"/>
      <c r="K254" s="14"/>
      <c r="L254" s="189"/>
      <c r="M254" s="194"/>
      <c r="N254" s="195"/>
      <c r="O254" s="195"/>
      <c r="P254" s="195"/>
      <c r="Q254" s="195"/>
      <c r="R254" s="195"/>
      <c r="S254" s="195"/>
      <c r="T254" s="19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0" t="s">
        <v>130</v>
      </c>
      <c r="AU254" s="190" t="s">
        <v>81</v>
      </c>
      <c r="AV254" s="14" t="s">
        <v>128</v>
      </c>
      <c r="AW254" s="14" t="s">
        <v>31</v>
      </c>
      <c r="AX254" s="14" t="s">
        <v>79</v>
      </c>
      <c r="AY254" s="190" t="s">
        <v>120</v>
      </c>
    </row>
    <row r="255" s="2" customFormat="1" ht="21.75" customHeight="1">
      <c r="A255" s="37"/>
      <c r="B255" s="165"/>
      <c r="C255" s="166" t="s">
        <v>234</v>
      </c>
      <c r="D255" s="166" t="s">
        <v>124</v>
      </c>
      <c r="E255" s="167" t="s">
        <v>345</v>
      </c>
      <c r="F255" s="168" t="s">
        <v>346</v>
      </c>
      <c r="G255" s="169" t="s">
        <v>342</v>
      </c>
      <c r="H255" s="170">
        <v>200</v>
      </c>
      <c r="I255" s="171"/>
      <c r="J255" s="172">
        <f>ROUND(I255*H255,2)</f>
        <v>0</v>
      </c>
      <c r="K255" s="173"/>
      <c r="L255" s="38"/>
      <c r="M255" s="174" t="s">
        <v>1</v>
      </c>
      <c r="N255" s="175" t="s">
        <v>39</v>
      </c>
      <c r="O255" s="76"/>
      <c r="P255" s="176">
        <f>O255*H255</f>
        <v>0</v>
      </c>
      <c r="Q255" s="176">
        <v>0</v>
      </c>
      <c r="R255" s="176">
        <f>Q255*H255</f>
        <v>0</v>
      </c>
      <c r="S255" s="176">
        <v>0</v>
      </c>
      <c r="T255" s="17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78" t="s">
        <v>258</v>
      </c>
      <c r="AT255" s="178" t="s">
        <v>124</v>
      </c>
      <c r="AU255" s="178" t="s">
        <v>81</v>
      </c>
      <c r="AY255" s="18" t="s">
        <v>120</v>
      </c>
      <c r="BE255" s="179">
        <f>IF(N255="základní",J255,0)</f>
        <v>0</v>
      </c>
      <c r="BF255" s="179">
        <f>IF(N255="snížená",J255,0)</f>
        <v>0</v>
      </c>
      <c r="BG255" s="179">
        <f>IF(N255="zákl. přenesená",J255,0)</f>
        <v>0</v>
      </c>
      <c r="BH255" s="179">
        <f>IF(N255="sníž. přenesená",J255,0)</f>
        <v>0</v>
      </c>
      <c r="BI255" s="179">
        <f>IF(N255="nulová",J255,0)</f>
        <v>0</v>
      </c>
      <c r="BJ255" s="18" t="s">
        <v>79</v>
      </c>
      <c r="BK255" s="179">
        <f>ROUND(I255*H255,2)</f>
        <v>0</v>
      </c>
      <c r="BL255" s="18" t="s">
        <v>258</v>
      </c>
      <c r="BM255" s="178" t="s">
        <v>347</v>
      </c>
    </row>
    <row r="256" s="2" customFormat="1" ht="16.5" customHeight="1">
      <c r="A256" s="37"/>
      <c r="B256" s="165"/>
      <c r="C256" s="166" t="s">
        <v>348</v>
      </c>
      <c r="D256" s="166" t="s">
        <v>124</v>
      </c>
      <c r="E256" s="167" t="s">
        <v>349</v>
      </c>
      <c r="F256" s="168" t="s">
        <v>350</v>
      </c>
      <c r="G256" s="169" t="s">
        <v>342</v>
      </c>
      <c r="H256" s="170">
        <v>0</v>
      </c>
      <c r="I256" s="171"/>
      <c r="J256" s="172">
        <f>ROUND(I256*H256,2)</f>
        <v>0</v>
      </c>
      <c r="K256" s="173"/>
      <c r="L256" s="38"/>
      <c r="M256" s="174" t="s">
        <v>1</v>
      </c>
      <c r="N256" s="175" t="s">
        <v>39</v>
      </c>
      <c r="O256" s="76"/>
      <c r="P256" s="176">
        <f>O256*H256</f>
        <v>0</v>
      </c>
      <c r="Q256" s="176">
        <v>0</v>
      </c>
      <c r="R256" s="176">
        <f>Q256*H256</f>
        <v>0</v>
      </c>
      <c r="S256" s="176">
        <v>0</v>
      </c>
      <c r="T256" s="17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78" t="s">
        <v>258</v>
      </c>
      <c r="AT256" s="178" t="s">
        <v>124</v>
      </c>
      <c r="AU256" s="178" t="s">
        <v>81</v>
      </c>
      <c r="AY256" s="18" t="s">
        <v>120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8" t="s">
        <v>79</v>
      </c>
      <c r="BK256" s="179">
        <f>ROUND(I256*H256,2)</f>
        <v>0</v>
      </c>
      <c r="BL256" s="18" t="s">
        <v>258</v>
      </c>
      <c r="BM256" s="178" t="s">
        <v>351</v>
      </c>
    </row>
    <row r="257" s="12" customFormat="1" ht="22.8" customHeight="1">
      <c r="A257" s="12"/>
      <c r="B257" s="152"/>
      <c r="C257" s="12"/>
      <c r="D257" s="153" t="s">
        <v>73</v>
      </c>
      <c r="E257" s="163" t="s">
        <v>352</v>
      </c>
      <c r="F257" s="163" t="s">
        <v>353</v>
      </c>
      <c r="G257" s="12"/>
      <c r="H257" s="12"/>
      <c r="I257" s="155"/>
      <c r="J257" s="164">
        <f>BK257</f>
        <v>0</v>
      </c>
      <c r="K257" s="12"/>
      <c r="L257" s="152"/>
      <c r="M257" s="157"/>
      <c r="N257" s="158"/>
      <c r="O257" s="158"/>
      <c r="P257" s="159">
        <f>SUM(P258:P265)</f>
        <v>0</v>
      </c>
      <c r="Q257" s="158"/>
      <c r="R257" s="159">
        <f>SUM(R258:R265)</f>
        <v>0</v>
      </c>
      <c r="S257" s="158"/>
      <c r="T257" s="160">
        <f>SUM(T258:T265)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53" t="s">
        <v>79</v>
      </c>
      <c r="AT257" s="161" t="s">
        <v>73</v>
      </c>
      <c r="AU257" s="161" t="s">
        <v>79</v>
      </c>
      <c r="AY257" s="153" t="s">
        <v>120</v>
      </c>
      <c r="BK257" s="162">
        <f>SUM(BK258:BK265)</f>
        <v>0</v>
      </c>
    </row>
    <row r="258" s="2" customFormat="1" ht="21.75" customHeight="1">
      <c r="A258" s="37"/>
      <c r="B258" s="165"/>
      <c r="C258" s="166" t="s">
        <v>354</v>
      </c>
      <c r="D258" s="166" t="s">
        <v>124</v>
      </c>
      <c r="E258" s="167" t="s">
        <v>355</v>
      </c>
      <c r="F258" s="168" t="s">
        <v>356</v>
      </c>
      <c r="G258" s="169" t="s">
        <v>136</v>
      </c>
      <c r="H258" s="170">
        <v>16.544</v>
      </c>
      <c r="I258" s="171"/>
      <c r="J258" s="172">
        <f>ROUND(I258*H258,2)</f>
        <v>0</v>
      </c>
      <c r="K258" s="173"/>
      <c r="L258" s="38"/>
      <c r="M258" s="174" t="s">
        <v>1</v>
      </c>
      <c r="N258" s="175" t="s">
        <v>39</v>
      </c>
      <c r="O258" s="76"/>
      <c r="P258" s="176">
        <f>O258*H258</f>
        <v>0</v>
      </c>
      <c r="Q258" s="176">
        <v>0</v>
      </c>
      <c r="R258" s="176">
        <f>Q258*H258</f>
        <v>0</v>
      </c>
      <c r="S258" s="176">
        <v>0</v>
      </c>
      <c r="T258" s="17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78" t="s">
        <v>128</v>
      </c>
      <c r="AT258" s="178" t="s">
        <v>124</v>
      </c>
      <c r="AU258" s="178" t="s">
        <v>81</v>
      </c>
      <c r="AY258" s="18" t="s">
        <v>120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18" t="s">
        <v>79</v>
      </c>
      <c r="BK258" s="179">
        <f>ROUND(I258*H258,2)</f>
        <v>0</v>
      </c>
      <c r="BL258" s="18" t="s">
        <v>128</v>
      </c>
      <c r="BM258" s="178" t="s">
        <v>357</v>
      </c>
    </row>
    <row r="259" s="2" customFormat="1" ht="21.75" customHeight="1">
      <c r="A259" s="37"/>
      <c r="B259" s="165"/>
      <c r="C259" s="166" t="s">
        <v>358</v>
      </c>
      <c r="D259" s="166" t="s">
        <v>124</v>
      </c>
      <c r="E259" s="167" t="s">
        <v>359</v>
      </c>
      <c r="F259" s="168" t="s">
        <v>360</v>
      </c>
      <c r="G259" s="169" t="s">
        <v>136</v>
      </c>
      <c r="H259" s="170">
        <v>16.544</v>
      </c>
      <c r="I259" s="171"/>
      <c r="J259" s="172">
        <f>ROUND(I259*H259,2)</f>
        <v>0</v>
      </c>
      <c r="K259" s="173"/>
      <c r="L259" s="38"/>
      <c r="M259" s="174" t="s">
        <v>1</v>
      </c>
      <c r="N259" s="175" t="s">
        <v>39</v>
      </c>
      <c r="O259" s="76"/>
      <c r="P259" s="176">
        <f>O259*H259</f>
        <v>0</v>
      </c>
      <c r="Q259" s="176">
        <v>0</v>
      </c>
      <c r="R259" s="176">
        <f>Q259*H259</f>
        <v>0</v>
      </c>
      <c r="S259" s="176">
        <v>0</v>
      </c>
      <c r="T259" s="17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78" t="s">
        <v>128</v>
      </c>
      <c r="AT259" s="178" t="s">
        <v>124</v>
      </c>
      <c r="AU259" s="178" t="s">
        <v>81</v>
      </c>
      <c r="AY259" s="18" t="s">
        <v>120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18" t="s">
        <v>79</v>
      </c>
      <c r="BK259" s="179">
        <f>ROUND(I259*H259,2)</f>
        <v>0</v>
      </c>
      <c r="BL259" s="18" t="s">
        <v>128</v>
      </c>
      <c r="BM259" s="178" t="s">
        <v>361</v>
      </c>
    </row>
    <row r="260" s="2" customFormat="1" ht="21.75" customHeight="1">
      <c r="A260" s="37"/>
      <c r="B260" s="165"/>
      <c r="C260" s="166" t="s">
        <v>362</v>
      </c>
      <c r="D260" s="166" t="s">
        <v>124</v>
      </c>
      <c r="E260" s="167" t="s">
        <v>363</v>
      </c>
      <c r="F260" s="168" t="s">
        <v>364</v>
      </c>
      <c r="G260" s="169" t="s">
        <v>136</v>
      </c>
      <c r="H260" s="170">
        <v>240.47999999999999</v>
      </c>
      <c r="I260" s="171"/>
      <c r="J260" s="172">
        <f>ROUND(I260*H260,2)</f>
        <v>0</v>
      </c>
      <c r="K260" s="173"/>
      <c r="L260" s="38"/>
      <c r="M260" s="174" t="s">
        <v>1</v>
      </c>
      <c r="N260" s="175" t="s">
        <v>39</v>
      </c>
      <c r="O260" s="76"/>
      <c r="P260" s="176">
        <f>O260*H260</f>
        <v>0</v>
      </c>
      <c r="Q260" s="176">
        <v>0</v>
      </c>
      <c r="R260" s="176">
        <f>Q260*H260</f>
        <v>0</v>
      </c>
      <c r="S260" s="176">
        <v>0</v>
      </c>
      <c r="T260" s="17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78" t="s">
        <v>128</v>
      </c>
      <c r="AT260" s="178" t="s">
        <v>124</v>
      </c>
      <c r="AU260" s="178" t="s">
        <v>81</v>
      </c>
      <c r="AY260" s="18" t="s">
        <v>120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8" t="s">
        <v>79</v>
      </c>
      <c r="BK260" s="179">
        <f>ROUND(I260*H260,2)</f>
        <v>0</v>
      </c>
      <c r="BL260" s="18" t="s">
        <v>128</v>
      </c>
      <c r="BM260" s="178" t="s">
        <v>365</v>
      </c>
    </row>
    <row r="261" s="13" customFormat="1">
      <c r="A261" s="13"/>
      <c r="B261" s="180"/>
      <c r="C261" s="13"/>
      <c r="D261" s="181" t="s">
        <v>130</v>
      </c>
      <c r="E261" s="182" t="s">
        <v>1</v>
      </c>
      <c r="F261" s="183" t="s">
        <v>366</v>
      </c>
      <c r="G261" s="13"/>
      <c r="H261" s="184">
        <v>240.47999999999999</v>
      </c>
      <c r="I261" s="185"/>
      <c r="J261" s="13"/>
      <c r="K261" s="13"/>
      <c r="L261" s="180"/>
      <c r="M261" s="186"/>
      <c r="N261" s="187"/>
      <c r="O261" s="187"/>
      <c r="P261" s="187"/>
      <c r="Q261" s="187"/>
      <c r="R261" s="187"/>
      <c r="S261" s="187"/>
      <c r="T261" s="18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2" t="s">
        <v>130</v>
      </c>
      <c r="AU261" s="182" t="s">
        <v>81</v>
      </c>
      <c r="AV261" s="13" t="s">
        <v>81</v>
      </c>
      <c r="AW261" s="13" t="s">
        <v>31</v>
      </c>
      <c r="AX261" s="13" t="s">
        <v>74</v>
      </c>
      <c r="AY261" s="182" t="s">
        <v>120</v>
      </c>
    </row>
    <row r="262" s="14" customFormat="1">
      <c r="A262" s="14"/>
      <c r="B262" s="189"/>
      <c r="C262" s="14"/>
      <c r="D262" s="181" t="s">
        <v>130</v>
      </c>
      <c r="E262" s="190" t="s">
        <v>1</v>
      </c>
      <c r="F262" s="191" t="s">
        <v>132</v>
      </c>
      <c r="G262" s="14"/>
      <c r="H262" s="192">
        <v>240.47999999999999</v>
      </c>
      <c r="I262" s="193"/>
      <c r="J262" s="14"/>
      <c r="K262" s="14"/>
      <c r="L262" s="189"/>
      <c r="M262" s="194"/>
      <c r="N262" s="195"/>
      <c r="O262" s="195"/>
      <c r="P262" s="195"/>
      <c r="Q262" s="195"/>
      <c r="R262" s="195"/>
      <c r="S262" s="195"/>
      <c r="T262" s="19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0" t="s">
        <v>130</v>
      </c>
      <c r="AU262" s="190" t="s">
        <v>81</v>
      </c>
      <c r="AV262" s="14" t="s">
        <v>128</v>
      </c>
      <c r="AW262" s="14" t="s">
        <v>31</v>
      </c>
      <c r="AX262" s="14" t="s">
        <v>79</v>
      </c>
      <c r="AY262" s="190" t="s">
        <v>120</v>
      </c>
    </row>
    <row r="263" s="2" customFormat="1" ht="33" customHeight="1">
      <c r="A263" s="37"/>
      <c r="B263" s="165"/>
      <c r="C263" s="166" t="s">
        <v>367</v>
      </c>
      <c r="D263" s="166" t="s">
        <v>124</v>
      </c>
      <c r="E263" s="167" t="s">
        <v>368</v>
      </c>
      <c r="F263" s="168" t="s">
        <v>369</v>
      </c>
      <c r="G263" s="169" t="s">
        <v>136</v>
      </c>
      <c r="H263" s="170">
        <v>16.032</v>
      </c>
      <c r="I263" s="171"/>
      <c r="J263" s="172">
        <f>ROUND(I263*H263,2)</f>
        <v>0</v>
      </c>
      <c r="K263" s="173"/>
      <c r="L263" s="38"/>
      <c r="M263" s="174" t="s">
        <v>1</v>
      </c>
      <c r="N263" s="175" t="s">
        <v>39</v>
      </c>
      <c r="O263" s="76"/>
      <c r="P263" s="176">
        <f>O263*H263</f>
        <v>0</v>
      </c>
      <c r="Q263" s="176">
        <v>0</v>
      </c>
      <c r="R263" s="176">
        <f>Q263*H263</f>
        <v>0</v>
      </c>
      <c r="S263" s="176">
        <v>0</v>
      </c>
      <c r="T263" s="17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78" t="s">
        <v>128</v>
      </c>
      <c r="AT263" s="178" t="s">
        <v>124</v>
      </c>
      <c r="AU263" s="178" t="s">
        <v>81</v>
      </c>
      <c r="AY263" s="18" t="s">
        <v>120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8" t="s">
        <v>79</v>
      </c>
      <c r="BK263" s="179">
        <f>ROUND(I263*H263,2)</f>
        <v>0</v>
      </c>
      <c r="BL263" s="18" t="s">
        <v>128</v>
      </c>
      <c r="BM263" s="178" t="s">
        <v>370</v>
      </c>
    </row>
    <row r="264" s="13" customFormat="1">
      <c r="A264" s="13"/>
      <c r="B264" s="180"/>
      <c r="C264" s="13"/>
      <c r="D264" s="181" t="s">
        <v>130</v>
      </c>
      <c r="E264" s="182" t="s">
        <v>1</v>
      </c>
      <c r="F264" s="183" t="s">
        <v>371</v>
      </c>
      <c r="G264" s="13"/>
      <c r="H264" s="184">
        <v>16.032</v>
      </c>
      <c r="I264" s="185"/>
      <c r="J264" s="13"/>
      <c r="K264" s="13"/>
      <c r="L264" s="180"/>
      <c r="M264" s="186"/>
      <c r="N264" s="187"/>
      <c r="O264" s="187"/>
      <c r="P264" s="187"/>
      <c r="Q264" s="187"/>
      <c r="R264" s="187"/>
      <c r="S264" s="187"/>
      <c r="T264" s="18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2" t="s">
        <v>130</v>
      </c>
      <c r="AU264" s="182" t="s">
        <v>81</v>
      </c>
      <c r="AV264" s="13" t="s">
        <v>81</v>
      </c>
      <c r="AW264" s="13" t="s">
        <v>31</v>
      </c>
      <c r="AX264" s="13" t="s">
        <v>74</v>
      </c>
      <c r="AY264" s="182" t="s">
        <v>120</v>
      </c>
    </row>
    <row r="265" s="14" customFormat="1">
      <c r="A265" s="14"/>
      <c r="B265" s="189"/>
      <c r="C265" s="14"/>
      <c r="D265" s="181" t="s">
        <v>130</v>
      </c>
      <c r="E265" s="190" t="s">
        <v>1</v>
      </c>
      <c r="F265" s="191" t="s">
        <v>132</v>
      </c>
      <c r="G265" s="14"/>
      <c r="H265" s="192">
        <v>16.032</v>
      </c>
      <c r="I265" s="193"/>
      <c r="J265" s="14"/>
      <c r="K265" s="14"/>
      <c r="L265" s="189"/>
      <c r="M265" s="194"/>
      <c r="N265" s="195"/>
      <c r="O265" s="195"/>
      <c r="P265" s="195"/>
      <c r="Q265" s="195"/>
      <c r="R265" s="195"/>
      <c r="S265" s="195"/>
      <c r="T265" s="19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0" t="s">
        <v>130</v>
      </c>
      <c r="AU265" s="190" t="s">
        <v>81</v>
      </c>
      <c r="AV265" s="14" t="s">
        <v>128</v>
      </c>
      <c r="AW265" s="14" t="s">
        <v>31</v>
      </c>
      <c r="AX265" s="14" t="s">
        <v>79</v>
      </c>
      <c r="AY265" s="190" t="s">
        <v>120</v>
      </c>
    </row>
    <row r="266" s="12" customFormat="1" ht="22.8" customHeight="1">
      <c r="A266" s="12"/>
      <c r="B266" s="152"/>
      <c r="C266" s="12"/>
      <c r="D266" s="153" t="s">
        <v>73</v>
      </c>
      <c r="E266" s="163" t="s">
        <v>372</v>
      </c>
      <c r="F266" s="163" t="s">
        <v>373</v>
      </c>
      <c r="G266" s="12"/>
      <c r="H266" s="12"/>
      <c r="I266" s="155"/>
      <c r="J266" s="164">
        <f>BK266</f>
        <v>0</v>
      </c>
      <c r="K266" s="12"/>
      <c r="L266" s="152"/>
      <c r="M266" s="157"/>
      <c r="N266" s="158"/>
      <c r="O266" s="158"/>
      <c r="P266" s="159">
        <f>P267</f>
        <v>0</v>
      </c>
      <c r="Q266" s="158"/>
      <c r="R266" s="159">
        <f>R267</f>
        <v>0</v>
      </c>
      <c r="S266" s="158"/>
      <c r="T266" s="160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53" t="s">
        <v>79</v>
      </c>
      <c r="AT266" s="161" t="s">
        <v>73</v>
      </c>
      <c r="AU266" s="161" t="s">
        <v>79</v>
      </c>
      <c r="AY266" s="153" t="s">
        <v>120</v>
      </c>
      <c r="BK266" s="162">
        <f>BK267</f>
        <v>0</v>
      </c>
    </row>
    <row r="267" s="2" customFormat="1" ht="16.5" customHeight="1">
      <c r="A267" s="37"/>
      <c r="B267" s="165"/>
      <c r="C267" s="166" t="s">
        <v>374</v>
      </c>
      <c r="D267" s="166" t="s">
        <v>124</v>
      </c>
      <c r="E267" s="167" t="s">
        <v>375</v>
      </c>
      <c r="F267" s="168" t="s">
        <v>376</v>
      </c>
      <c r="G267" s="169" t="s">
        <v>136</v>
      </c>
      <c r="H267" s="170">
        <v>14.295999999999999</v>
      </c>
      <c r="I267" s="171"/>
      <c r="J267" s="172">
        <f>ROUND(I267*H267,2)</f>
        <v>0</v>
      </c>
      <c r="K267" s="173"/>
      <c r="L267" s="38"/>
      <c r="M267" s="174" t="s">
        <v>1</v>
      </c>
      <c r="N267" s="175" t="s">
        <v>39</v>
      </c>
      <c r="O267" s="76"/>
      <c r="P267" s="176">
        <f>O267*H267</f>
        <v>0</v>
      </c>
      <c r="Q267" s="176">
        <v>0</v>
      </c>
      <c r="R267" s="176">
        <f>Q267*H267</f>
        <v>0</v>
      </c>
      <c r="S267" s="176">
        <v>0</v>
      </c>
      <c r="T267" s="17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78" t="s">
        <v>128</v>
      </c>
      <c r="AT267" s="178" t="s">
        <v>124</v>
      </c>
      <c r="AU267" s="178" t="s">
        <v>81</v>
      </c>
      <c r="AY267" s="18" t="s">
        <v>120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18" t="s">
        <v>79</v>
      </c>
      <c r="BK267" s="179">
        <f>ROUND(I267*H267,2)</f>
        <v>0</v>
      </c>
      <c r="BL267" s="18" t="s">
        <v>128</v>
      </c>
      <c r="BM267" s="178" t="s">
        <v>377</v>
      </c>
    </row>
    <row r="268" s="12" customFormat="1" ht="25.92" customHeight="1">
      <c r="A268" s="12"/>
      <c r="B268" s="152"/>
      <c r="C268" s="12"/>
      <c r="D268" s="153" t="s">
        <v>73</v>
      </c>
      <c r="E268" s="154" t="s">
        <v>378</v>
      </c>
      <c r="F268" s="154" t="s">
        <v>379</v>
      </c>
      <c r="G268" s="12"/>
      <c r="H268" s="12"/>
      <c r="I268" s="155"/>
      <c r="J268" s="156">
        <f>BK268</f>
        <v>0</v>
      </c>
      <c r="K268" s="12"/>
      <c r="L268" s="152"/>
      <c r="M268" s="157"/>
      <c r="N268" s="158"/>
      <c r="O268" s="158"/>
      <c r="P268" s="159">
        <f>P269+P295+P319+P331+P356+P375</f>
        <v>0</v>
      </c>
      <c r="Q268" s="158"/>
      <c r="R268" s="159">
        <f>R269+R295+R319+R331+R356+R375</f>
        <v>4.0128192899999995</v>
      </c>
      <c r="S268" s="158"/>
      <c r="T268" s="160">
        <f>T269+T295+T319+T331+T356+T375</f>
        <v>0.16800000000000001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53" t="s">
        <v>81</v>
      </c>
      <c r="AT268" s="161" t="s">
        <v>73</v>
      </c>
      <c r="AU268" s="161" t="s">
        <v>74</v>
      </c>
      <c r="AY268" s="153" t="s">
        <v>120</v>
      </c>
      <c r="BK268" s="162">
        <f>BK269+BK295+BK319+BK331+BK356+BK375</f>
        <v>0</v>
      </c>
    </row>
    <row r="269" s="12" customFormat="1" ht="22.8" customHeight="1">
      <c r="A269" s="12"/>
      <c r="B269" s="152"/>
      <c r="C269" s="12"/>
      <c r="D269" s="153" t="s">
        <v>73</v>
      </c>
      <c r="E269" s="163" t="s">
        <v>380</v>
      </c>
      <c r="F269" s="163" t="s">
        <v>381</v>
      </c>
      <c r="G269" s="12"/>
      <c r="H269" s="12"/>
      <c r="I269" s="155"/>
      <c r="J269" s="164">
        <f>BK269</f>
        <v>0</v>
      </c>
      <c r="K269" s="12"/>
      <c r="L269" s="152"/>
      <c r="M269" s="157"/>
      <c r="N269" s="158"/>
      <c r="O269" s="158"/>
      <c r="P269" s="159">
        <f>SUM(P270:P294)</f>
        <v>0</v>
      </c>
      <c r="Q269" s="158"/>
      <c r="R269" s="159">
        <f>SUM(R270:R294)</f>
        <v>1.7421220000000002</v>
      </c>
      <c r="S269" s="158"/>
      <c r="T269" s="160">
        <f>SUM(T270:T294)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3" t="s">
        <v>81</v>
      </c>
      <c r="AT269" s="161" t="s">
        <v>73</v>
      </c>
      <c r="AU269" s="161" t="s">
        <v>79</v>
      </c>
      <c r="AY269" s="153" t="s">
        <v>120</v>
      </c>
      <c r="BK269" s="162">
        <f>SUM(BK270:BK294)</f>
        <v>0</v>
      </c>
    </row>
    <row r="270" s="2" customFormat="1" ht="33" customHeight="1">
      <c r="A270" s="37"/>
      <c r="B270" s="165"/>
      <c r="C270" s="166" t="s">
        <v>121</v>
      </c>
      <c r="D270" s="166" t="s">
        <v>124</v>
      </c>
      <c r="E270" s="167" t="s">
        <v>382</v>
      </c>
      <c r="F270" s="168" t="s">
        <v>383</v>
      </c>
      <c r="G270" s="169" t="s">
        <v>149</v>
      </c>
      <c r="H270" s="170">
        <v>81.840000000000003</v>
      </c>
      <c r="I270" s="171"/>
      <c r="J270" s="172">
        <f>ROUND(I270*H270,2)</f>
        <v>0</v>
      </c>
      <c r="K270" s="173"/>
      <c r="L270" s="38"/>
      <c r="M270" s="174" t="s">
        <v>1</v>
      </c>
      <c r="N270" s="175" t="s">
        <v>39</v>
      </c>
      <c r="O270" s="76"/>
      <c r="P270" s="176">
        <f>O270*H270</f>
        <v>0</v>
      </c>
      <c r="Q270" s="176">
        <v>0.00069999999999999999</v>
      </c>
      <c r="R270" s="176">
        <f>Q270*H270</f>
        <v>0.057287999999999999</v>
      </c>
      <c r="S270" s="176">
        <v>0</v>
      </c>
      <c r="T270" s="17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8" t="s">
        <v>258</v>
      </c>
      <c r="AT270" s="178" t="s">
        <v>124</v>
      </c>
      <c r="AU270" s="178" t="s">
        <v>81</v>
      </c>
      <c r="AY270" s="18" t="s">
        <v>120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8" t="s">
        <v>79</v>
      </c>
      <c r="BK270" s="179">
        <f>ROUND(I270*H270,2)</f>
        <v>0</v>
      </c>
      <c r="BL270" s="18" t="s">
        <v>258</v>
      </c>
      <c r="BM270" s="178" t="s">
        <v>384</v>
      </c>
    </row>
    <row r="271" s="15" customFormat="1">
      <c r="A271" s="15"/>
      <c r="B271" s="208"/>
      <c r="C271" s="15"/>
      <c r="D271" s="181" t="s">
        <v>130</v>
      </c>
      <c r="E271" s="209" t="s">
        <v>1</v>
      </c>
      <c r="F271" s="210" t="s">
        <v>385</v>
      </c>
      <c r="G271" s="15"/>
      <c r="H271" s="209" t="s">
        <v>1</v>
      </c>
      <c r="I271" s="211"/>
      <c r="J271" s="15"/>
      <c r="K271" s="15"/>
      <c r="L271" s="208"/>
      <c r="M271" s="212"/>
      <c r="N271" s="213"/>
      <c r="O271" s="213"/>
      <c r="P271" s="213"/>
      <c r="Q271" s="213"/>
      <c r="R271" s="213"/>
      <c r="S271" s="213"/>
      <c r="T271" s="21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09" t="s">
        <v>130</v>
      </c>
      <c r="AU271" s="209" t="s">
        <v>81</v>
      </c>
      <c r="AV271" s="15" t="s">
        <v>79</v>
      </c>
      <c r="AW271" s="15" t="s">
        <v>31</v>
      </c>
      <c r="AX271" s="15" t="s">
        <v>74</v>
      </c>
      <c r="AY271" s="209" t="s">
        <v>120</v>
      </c>
    </row>
    <row r="272" s="13" customFormat="1">
      <c r="A272" s="13"/>
      <c r="B272" s="180"/>
      <c r="C272" s="13"/>
      <c r="D272" s="181" t="s">
        <v>130</v>
      </c>
      <c r="E272" s="182" t="s">
        <v>1</v>
      </c>
      <c r="F272" s="183" t="s">
        <v>386</v>
      </c>
      <c r="G272" s="13"/>
      <c r="H272" s="184">
        <v>81.840000000000003</v>
      </c>
      <c r="I272" s="185"/>
      <c r="J272" s="13"/>
      <c r="K272" s="13"/>
      <c r="L272" s="180"/>
      <c r="M272" s="186"/>
      <c r="N272" s="187"/>
      <c r="O272" s="187"/>
      <c r="P272" s="187"/>
      <c r="Q272" s="187"/>
      <c r="R272" s="187"/>
      <c r="S272" s="187"/>
      <c r="T272" s="18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2" t="s">
        <v>130</v>
      </c>
      <c r="AU272" s="182" t="s">
        <v>81</v>
      </c>
      <c r="AV272" s="13" t="s">
        <v>81</v>
      </c>
      <c r="AW272" s="13" t="s">
        <v>31</v>
      </c>
      <c r="AX272" s="13" t="s">
        <v>74</v>
      </c>
      <c r="AY272" s="182" t="s">
        <v>120</v>
      </c>
    </row>
    <row r="273" s="14" customFormat="1">
      <c r="A273" s="14"/>
      <c r="B273" s="189"/>
      <c r="C273" s="14"/>
      <c r="D273" s="181" t="s">
        <v>130</v>
      </c>
      <c r="E273" s="190" t="s">
        <v>1</v>
      </c>
      <c r="F273" s="191" t="s">
        <v>132</v>
      </c>
      <c r="G273" s="14"/>
      <c r="H273" s="192">
        <v>81.840000000000003</v>
      </c>
      <c r="I273" s="193"/>
      <c r="J273" s="14"/>
      <c r="K273" s="14"/>
      <c r="L273" s="189"/>
      <c r="M273" s="194"/>
      <c r="N273" s="195"/>
      <c r="O273" s="195"/>
      <c r="P273" s="195"/>
      <c r="Q273" s="195"/>
      <c r="R273" s="195"/>
      <c r="S273" s="195"/>
      <c r="T273" s="19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0" t="s">
        <v>130</v>
      </c>
      <c r="AU273" s="190" t="s">
        <v>81</v>
      </c>
      <c r="AV273" s="14" t="s">
        <v>128</v>
      </c>
      <c r="AW273" s="14" t="s">
        <v>31</v>
      </c>
      <c r="AX273" s="14" t="s">
        <v>79</v>
      </c>
      <c r="AY273" s="190" t="s">
        <v>120</v>
      </c>
    </row>
    <row r="274" s="2" customFormat="1" ht="21.75" customHeight="1">
      <c r="A274" s="37"/>
      <c r="B274" s="165"/>
      <c r="C274" s="197" t="s">
        <v>81</v>
      </c>
      <c r="D274" s="197" t="s">
        <v>140</v>
      </c>
      <c r="E274" s="198" t="s">
        <v>387</v>
      </c>
      <c r="F274" s="199" t="s">
        <v>388</v>
      </c>
      <c r="G274" s="200" t="s">
        <v>149</v>
      </c>
      <c r="H274" s="201">
        <v>81.840000000000003</v>
      </c>
      <c r="I274" s="202"/>
      <c r="J274" s="203">
        <f>ROUND(I274*H274,2)</f>
        <v>0</v>
      </c>
      <c r="K274" s="204"/>
      <c r="L274" s="205"/>
      <c r="M274" s="206" t="s">
        <v>1</v>
      </c>
      <c r="N274" s="207" t="s">
        <v>39</v>
      </c>
      <c r="O274" s="76"/>
      <c r="P274" s="176">
        <f>O274*H274</f>
        <v>0</v>
      </c>
      <c r="Q274" s="176">
        <v>0.01</v>
      </c>
      <c r="R274" s="176">
        <f>Q274*H274</f>
        <v>0.81840000000000002</v>
      </c>
      <c r="S274" s="176">
        <v>0</v>
      </c>
      <c r="T274" s="17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78" t="s">
        <v>389</v>
      </c>
      <c r="AT274" s="178" t="s">
        <v>140</v>
      </c>
      <c r="AU274" s="178" t="s">
        <v>81</v>
      </c>
      <c r="AY274" s="18" t="s">
        <v>120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18" t="s">
        <v>79</v>
      </c>
      <c r="BK274" s="179">
        <f>ROUND(I274*H274,2)</f>
        <v>0</v>
      </c>
      <c r="BL274" s="18" t="s">
        <v>258</v>
      </c>
      <c r="BM274" s="178" t="s">
        <v>390</v>
      </c>
    </row>
    <row r="275" s="15" customFormat="1">
      <c r="A275" s="15"/>
      <c r="B275" s="208"/>
      <c r="C275" s="15"/>
      <c r="D275" s="181" t="s">
        <v>130</v>
      </c>
      <c r="E275" s="209" t="s">
        <v>1</v>
      </c>
      <c r="F275" s="210" t="s">
        <v>391</v>
      </c>
      <c r="G275" s="15"/>
      <c r="H275" s="209" t="s">
        <v>1</v>
      </c>
      <c r="I275" s="211"/>
      <c r="J275" s="15"/>
      <c r="K275" s="15"/>
      <c r="L275" s="208"/>
      <c r="M275" s="212"/>
      <c r="N275" s="213"/>
      <c r="O275" s="213"/>
      <c r="P275" s="213"/>
      <c r="Q275" s="213"/>
      <c r="R275" s="213"/>
      <c r="S275" s="213"/>
      <c r="T275" s="21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09" t="s">
        <v>130</v>
      </c>
      <c r="AU275" s="209" t="s">
        <v>81</v>
      </c>
      <c r="AV275" s="15" t="s">
        <v>79</v>
      </c>
      <c r="AW275" s="15" t="s">
        <v>31</v>
      </c>
      <c r="AX275" s="15" t="s">
        <v>74</v>
      </c>
      <c r="AY275" s="209" t="s">
        <v>120</v>
      </c>
    </row>
    <row r="276" s="13" customFormat="1">
      <c r="A276" s="13"/>
      <c r="B276" s="180"/>
      <c r="C276" s="13"/>
      <c r="D276" s="181" t="s">
        <v>130</v>
      </c>
      <c r="E276" s="182" t="s">
        <v>1</v>
      </c>
      <c r="F276" s="183" t="s">
        <v>386</v>
      </c>
      <c r="G276" s="13"/>
      <c r="H276" s="184">
        <v>81.840000000000003</v>
      </c>
      <c r="I276" s="185"/>
      <c r="J276" s="13"/>
      <c r="K276" s="13"/>
      <c r="L276" s="180"/>
      <c r="M276" s="186"/>
      <c r="N276" s="187"/>
      <c r="O276" s="187"/>
      <c r="P276" s="187"/>
      <c r="Q276" s="187"/>
      <c r="R276" s="187"/>
      <c r="S276" s="187"/>
      <c r="T276" s="18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2" t="s">
        <v>130</v>
      </c>
      <c r="AU276" s="182" t="s">
        <v>81</v>
      </c>
      <c r="AV276" s="13" t="s">
        <v>81</v>
      </c>
      <c r="AW276" s="13" t="s">
        <v>31</v>
      </c>
      <c r="AX276" s="13" t="s">
        <v>74</v>
      </c>
      <c r="AY276" s="182" t="s">
        <v>120</v>
      </c>
    </row>
    <row r="277" s="14" customFormat="1">
      <c r="A277" s="14"/>
      <c r="B277" s="189"/>
      <c r="C277" s="14"/>
      <c r="D277" s="181" t="s">
        <v>130</v>
      </c>
      <c r="E277" s="190" t="s">
        <v>1</v>
      </c>
      <c r="F277" s="191" t="s">
        <v>132</v>
      </c>
      <c r="G277" s="14"/>
      <c r="H277" s="192">
        <v>81.840000000000003</v>
      </c>
      <c r="I277" s="193"/>
      <c r="J277" s="14"/>
      <c r="K277" s="14"/>
      <c r="L277" s="189"/>
      <c r="M277" s="194"/>
      <c r="N277" s="195"/>
      <c r="O277" s="195"/>
      <c r="P277" s="195"/>
      <c r="Q277" s="195"/>
      <c r="R277" s="195"/>
      <c r="S277" s="195"/>
      <c r="T277" s="19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0" t="s">
        <v>130</v>
      </c>
      <c r="AU277" s="190" t="s">
        <v>81</v>
      </c>
      <c r="AV277" s="14" t="s">
        <v>128</v>
      </c>
      <c r="AW277" s="14" t="s">
        <v>31</v>
      </c>
      <c r="AX277" s="14" t="s">
        <v>79</v>
      </c>
      <c r="AY277" s="190" t="s">
        <v>120</v>
      </c>
    </row>
    <row r="278" s="2" customFormat="1" ht="16.5" customHeight="1">
      <c r="A278" s="37"/>
      <c r="B278" s="165"/>
      <c r="C278" s="166" t="s">
        <v>392</v>
      </c>
      <c r="D278" s="166" t="s">
        <v>124</v>
      </c>
      <c r="E278" s="167" t="s">
        <v>393</v>
      </c>
      <c r="F278" s="168" t="s">
        <v>394</v>
      </c>
      <c r="G278" s="169" t="s">
        <v>295</v>
      </c>
      <c r="H278" s="170">
        <v>4.5999999999999996</v>
      </c>
      <c r="I278" s="171"/>
      <c r="J278" s="172">
        <f>ROUND(I278*H278,2)</f>
        <v>0</v>
      </c>
      <c r="K278" s="173"/>
      <c r="L278" s="38"/>
      <c r="M278" s="174" t="s">
        <v>1</v>
      </c>
      <c r="N278" s="175" t="s">
        <v>39</v>
      </c>
      <c r="O278" s="76"/>
      <c r="P278" s="176">
        <f>O278*H278</f>
        <v>0</v>
      </c>
      <c r="Q278" s="176">
        <v>0.0043800000000000002</v>
      </c>
      <c r="R278" s="176">
        <f>Q278*H278</f>
        <v>0.020147999999999999</v>
      </c>
      <c r="S278" s="176">
        <v>0</v>
      </c>
      <c r="T278" s="17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78" t="s">
        <v>258</v>
      </c>
      <c r="AT278" s="178" t="s">
        <v>124</v>
      </c>
      <c r="AU278" s="178" t="s">
        <v>81</v>
      </c>
      <c r="AY278" s="18" t="s">
        <v>120</v>
      </c>
      <c r="BE278" s="179">
        <f>IF(N278="základní",J278,0)</f>
        <v>0</v>
      </c>
      <c r="BF278" s="179">
        <f>IF(N278="snížená",J278,0)</f>
        <v>0</v>
      </c>
      <c r="BG278" s="179">
        <f>IF(N278="zákl. přenesená",J278,0)</f>
        <v>0</v>
      </c>
      <c r="BH278" s="179">
        <f>IF(N278="sníž. přenesená",J278,0)</f>
        <v>0</v>
      </c>
      <c r="BI278" s="179">
        <f>IF(N278="nulová",J278,0)</f>
        <v>0</v>
      </c>
      <c r="BJ278" s="18" t="s">
        <v>79</v>
      </c>
      <c r="BK278" s="179">
        <f>ROUND(I278*H278,2)</f>
        <v>0</v>
      </c>
      <c r="BL278" s="18" t="s">
        <v>258</v>
      </c>
      <c r="BM278" s="178" t="s">
        <v>395</v>
      </c>
    </row>
    <row r="279" s="15" customFormat="1">
      <c r="A279" s="15"/>
      <c r="B279" s="208"/>
      <c r="C279" s="15"/>
      <c r="D279" s="181" t="s">
        <v>130</v>
      </c>
      <c r="E279" s="209" t="s">
        <v>1</v>
      </c>
      <c r="F279" s="210" t="s">
        <v>396</v>
      </c>
      <c r="G279" s="15"/>
      <c r="H279" s="209" t="s">
        <v>1</v>
      </c>
      <c r="I279" s="211"/>
      <c r="J279" s="15"/>
      <c r="K279" s="15"/>
      <c r="L279" s="208"/>
      <c r="M279" s="212"/>
      <c r="N279" s="213"/>
      <c r="O279" s="213"/>
      <c r="P279" s="213"/>
      <c r="Q279" s="213"/>
      <c r="R279" s="213"/>
      <c r="S279" s="213"/>
      <c r="T279" s="21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09" t="s">
        <v>130</v>
      </c>
      <c r="AU279" s="209" t="s">
        <v>81</v>
      </c>
      <c r="AV279" s="15" t="s">
        <v>79</v>
      </c>
      <c r="AW279" s="15" t="s">
        <v>31</v>
      </c>
      <c r="AX279" s="15" t="s">
        <v>74</v>
      </c>
      <c r="AY279" s="209" t="s">
        <v>120</v>
      </c>
    </row>
    <row r="280" s="13" customFormat="1">
      <c r="A280" s="13"/>
      <c r="B280" s="180"/>
      <c r="C280" s="13"/>
      <c r="D280" s="181" t="s">
        <v>130</v>
      </c>
      <c r="E280" s="182" t="s">
        <v>1</v>
      </c>
      <c r="F280" s="183" t="s">
        <v>397</v>
      </c>
      <c r="G280" s="13"/>
      <c r="H280" s="184">
        <v>4.5999999999999996</v>
      </c>
      <c r="I280" s="185"/>
      <c r="J280" s="13"/>
      <c r="K280" s="13"/>
      <c r="L280" s="180"/>
      <c r="M280" s="186"/>
      <c r="N280" s="187"/>
      <c r="O280" s="187"/>
      <c r="P280" s="187"/>
      <c r="Q280" s="187"/>
      <c r="R280" s="187"/>
      <c r="S280" s="187"/>
      <c r="T280" s="18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2" t="s">
        <v>130</v>
      </c>
      <c r="AU280" s="182" t="s">
        <v>81</v>
      </c>
      <c r="AV280" s="13" t="s">
        <v>81</v>
      </c>
      <c r="AW280" s="13" t="s">
        <v>31</v>
      </c>
      <c r="AX280" s="13" t="s">
        <v>74</v>
      </c>
      <c r="AY280" s="182" t="s">
        <v>120</v>
      </c>
    </row>
    <row r="281" s="14" customFormat="1">
      <c r="A281" s="14"/>
      <c r="B281" s="189"/>
      <c r="C281" s="14"/>
      <c r="D281" s="181" t="s">
        <v>130</v>
      </c>
      <c r="E281" s="190" t="s">
        <v>1</v>
      </c>
      <c r="F281" s="191" t="s">
        <v>132</v>
      </c>
      <c r="G281" s="14"/>
      <c r="H281" s="192">
        <v>4.5999999999999996</v>
      </c>
      <c r="I281" s="193"/>
      <c r="J281" s="14"/>
      <c r="K281" s="14"/>
      <c r="L281" s="189"/>
      <c r="M281" s="194"/>
      <c r="N281" s="195"/>
      <c r="O281" s="195"/>
      <c r="P281" s="195"/>
      <c r="Q281" s="195"/>
      <c r="R281" s="195"/>
      <c r="S281" s="195"/>
      <c r="T281" s="19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0" t="s">
        <v>130</v>
      </c>
      <c r="AU281" s="190" t="s">
        <v>81</v>
      </c>
      <c r="AV281" s="14" t="s">
        <v>128</v>
      </c>
      <c r="AW281" s="14" t="s">
        <v>31</v>
      </c>
      <c r="AX281" s="14" t="s">
        <v>79</v>
      </c>
      <c r="AY281" s="190" t="s">
        <v>120</v>
      </c>
    </row>
    <row r="282" s="2" customFormat="1" ht="21.75" customHeight="1">
      <c r="A282" s="37"/>
      <c r="B282" s="165"/>
      <c r="C282" s="166" t="s">
        <v>157</v>
      </c>
      <c r="D282" s="166" t="s">
        <v>124</v>
      </c>
      <c r="E282" s="167" t="s">
        <v>398</v>
      </c>
      <c r="F282" s="168" t="s">
        <v>399</v>
      </c>
      <c r="G282" s="169" t="s">
        <v>295</v>
      </c>
      <c r="H282" s="170">
        <v>4.5999999999999996</v>
      </c>
      <c r="I282" s="171"/>
      <c r="J282" s="172">
        <f>ROUND(I282*H282,2)</f>
        <v>0</v>
      </c>
      <c r="K282" s="173"/>
      <c r="L282" s="38"/>
      <c r="M282" s="174" t="s">
        <v>1</v>
      </c>
      <c r="N282" s="175" t="s">
        <v>39</v>
      </c>
      <c r="O282" s="76"/>
      <c r="P282" s="176">
        <f>O282*H282</f>
        <v>0</v>
      </c>
      <c r="Q282" s="176">
        <v>1.0000000000000001E-05</v>
      </c>
      <c r="R282" s="176">
        <f>Q282*H282</f>
        <v>4.6E-05</v>
      </c>
      <c r="S282" s="176">
        <v>0</v>
      </c>
      <c r="T282" s="17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78" t="s">
        <v>258</v>
      </c>
      <c r="AT282" s="178" t="s">
        <v>124</v>
      </c>
      <c r="AU282" s="178" t="s">
        <v>81</v>
      </c>
      <c r="AY282" s="18" t="s">
        <v>120</v>
      </c>
      <c r="BE282" s="179">
        <f>IF(N282="základní",J282,0)</f>
        <v>0</v>
      </c>
      <c r="BF282" s="179">
        <f>IF(N282="snížená",J282,0)</f>
        <v>0</v>
      </c>
      <c r="BG282" s="179">
        <f>IF(N282="zákl. přenesená",J282,0)</f>
        <v>0</v>
      </c>
      <c r="BH282" s="179">
        <f>IF(N282="sníž. přenesená",J282,0)</f>
        <v>0</v>
      </c>
      <c r="BI282" s="179">
        <f>IF(N282="nulová",J282,0)</f>
        <v>0</v>
      </c>
      <c r="BJ282" s="18" t="s">
        <v>79</v>
      </c>
      <c r="BK282" s="179">
        <f>ROUND(I282*H282,2)</f>
        <v>0</v>
      </c>
      <c r="BL282" s="18" t="s">
        <v>258</v>
      </c>
      <c r="BM282" s="178" t="s">
        <v>400</v>
      </c>
    </row>
    <row r="283" s="2" customFormat="1" ht="21.75" customHeight="1">
      <c r="A283" s="37"/>
      <c r="B283" s="165"/>
      <c r="C283" s="166" t="s">
        <v>143</v>
      </c>
      <c r="D283" s="166" t="s">
        <v>124</v>
      </c>
      <c r="E283" s="167" t="s">
        <v>401</v>
      </c>
      <c r="F283" s="168" t="s">
        <v>402</v>
      </c>
      <c r="G283" s="169" t="s">
        <v>149</v>
      </c>
      <c r="H283" s="170">
        <v>66.5</v>
      </c>
      <c r="I283" s="171"/>
      <c r="J283" s="172">
        <f>ROUND(I283*H283,2)</f>
        <v>0</v>
      </c>
      <c r="K283" s="173"/>
      <c r="L283" s="38"/>
      <c r="M283" s="174" t="s">
        <v>1</v>
      </c>
      <c r="N283" s="175" t="s">
        <v>39</v>
      </c>
      <c r="O283" s="76"/>
      <c r="P283" s="176">
        <f>O283*H283</f>
        <v>0</v>
      </c>
      <c r="Q283" s="176">
        <v>0.012200000000000001</v>
      </c>
      <c r="R283" s="176">
        <f>Q283*H283</f>
        <v>0.81130000000000002</v>
      </c>
      <c r="S283" s="176">
        <v>0</v>
      </c>
      <c r="T283" s="17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78" t="s">
        <v>258</v>
      </c>
      <c r="AT283" s="178" t="s">
        <v>124</v>
      </c>
      <c r="AU283" s="178" t="s">
        <v>81</v>
      </c>
      <c r="AY283" s="18" t="s">
        <v>120</v>
      </c>
      <c r="BE283" s="179">
        <f>IF(N283="základní",J283,0)</f>
        <v>0</v>
      </c>
      <c r="BF283" s="179">
        <f>IF(N283="snížená",J283,0)</f>
        <v>0</v>
      </c>
      <c r="BG283" s="179">
        <f>IF(N283="zákl. přenesená",J283,0)</f>
        <v>0</v>
      </c>
      <c r="BH283" s="179">
        <f>IF(N283="sníž. přenesená",J283,0)</f>
        <v>0</v>
      </c>
      <c r="BI283" s="179">
        <f>IF(N283="nulová",J283,0)</f>
        <v>0</v>
      </c>
      <c r="BJ283" s="18" t="s">
        <v>79</v>
      </c>
      <c r="BK283" s="179">
        <f>ROUND(I283*H283,2)</f>
        <v>0</v>
      </c>
      <c r="BL283" s="18" t="s">
        <v>258</v>
      </c>
      <c r="BM283" s="178" t="s">
        <v>403</v>
      </c>
    </row>
    <row r="284" s="15" customFormat="1">
      <c r="A284" s="15"/>
      <c r="B284" s="208"/>
      <c r="C284" s="15"/>
      <c r="D284" s="181" t="s">
        <v>130</v>
      </c>
      <c r="E284" s="209" t="s">
        <v>1</v>
      </c>
      <c r="F284" s="210" t="s">
        <v>391</v>
      </c>
      <c r="G284" s="15"/>
      <c r="H284" s="209" t="s">
        <v>1</v>
      </c>
      <c r="I284" s="211"/>
      <c r="J284" s="15"/>
      <c r="K284" s="15"/>
      <c r="L284" s="208"/>
      <c r="M284" s="212"/>
      <c r="N284" s="213"/>
      <c r="O284" s="213"/>
      <c r="P284" s="213"/>
      <c r="Q284" s="213"/>
      <c r="R284" s="213"/>
      <c r="S284" s="213"/>
      <c r="T284" s="21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09" t="s">
        <v>130</v>
      </c>
      <c r="AU284" s="209" t="s">
        <v>81</v>
      </c>
      <c r="AV284" s="15" t="s">
        <v>79</v>
      </c>
      <c r="AW284" s="15" t="s">
        <v>31</v>
      </c>
      <c r="AX284" s="15" t="s">
        <v>74</v>
      </c>
      <c r="AY284" s="209" t="s">
        <v>120</v>
      </c>
    </row>
    <row r="285" s="15" customFormat="1">
      <c r="A285" s="15"/>
      <c r="B285" s="208"/>
      <c r="C285" s="15"/>
      <c r="D285" s="181" t="s">
        <v>130</v>
      </c>
      <c r="E285" s="209" t="s">
        <v>1</v>
      </c>
      <c r="F285" s="210" t="s">
        <v>404</v>
      </c>
      <c r="G285" s="15"/>
      <c r="H285" s="209" t="s">
        <v>1</v>
      </c>
      <c r="I285" s="211"/>
      <c r="J285" s="15"/>
      <c r="K285" s="15"/>
      <c r="L285" s="208"/>
      <c r="M285" s="212"/>
      <c r="N285" s="213"/>
      <c r="O285" s="213"/>
      <c r="P285" s="213"/>
      <c r="Q285" s="213"/>
      <c r="R285" s="213"/>
      <c r="S285" s="213"/>
      <c r="T285" s="21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09" t="s">
        <v>130</v>
      </c>
      <c r="AU285" s="209" t="s">
        <v>81</v>
      </c>
      <c r="AV285" s="15" t="s">
        <v>79</v>
      </c>
      <c r="AW285" s="15" t="s">
        <v>31</v>
      </c>
      <c r="AX285" s="15" t="s">
        <v>74</v>
      </c>
      <c r="AY285" s="209" t="s">
        <v>120</v>
      </c>
    </row>
    <row r="286" s="13" customFormat="1">
      <c r="A286" s="13"/>
      <c r="B286" s="180"/>
      <c r="C286" s="13"/>
      <c r="D286" s="181" t="s">
        <v>130</v>
      </c>
      <c r="E286" s="182" t="s">
        <v>1</v>
      </c>
      <c r="F286" s="183" t="s">
        <v>405</v>
      </c>
      <c r="G286" s="13"/>
      <c r="H286" s="184">
        <v>66.5</v>
      </c>
      <c r="I286" s="185"/>
      <c r="J286" s="13"/>
      <c r="K286" s="13"/>
      <c r="L286" s="180"/>
      <c r="M286" s="186"/>
      <c r="N286" s="187"/>
      <c r="O286" s="187"/>
      <c r="P286" s="187"/>
      <c r="Q286" s="187"/>
      <c r="R286" s="187"/>
      <c r="S286" s="187"/>
      <c r="T286" s="18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2" t="s">
        <v>130</v>
      </c>
      <c r="AU286" s="182" t="s">
        <v>81</v>
      </c>
      <c r="AV286" s="13" t="s">
        <v>81</v>
      </c>
      <c r="AW286" s="13" t="s">
        <v>31</v>
      </c>
      <c r="AX286" s="13" t="s">
        <v>74</v>
      </c>
      <c r="AY286" s="182" t="s">
        <v>120</v>
      </c>
    </row>
    <row r="287" s="14" customFormat="1">
      <c r="A287" s="14"/>
      <c r="B287" s="189"/>
      <c r="C287" s="14"/>
      <c r="D287" s="181" t="s">
        <v>130</v>
      </c>
      <c r="E287" s="190" t="s">
        <v>1</v>
      </c>
      <c r="F287" s="191" t="s">
        <v>132</v>
      </c>
      <c r="G287" s="14"/>
      <c r="H287" s="192">
        <v>66.5</v>
      </c>
      <c r="I287" s="193"/>
      <c r="J287" s="14"/>
      <c r="K287" s="14"/>
      <c r="L287" s="189"/>
      <c r="M287" s="194"/>
      <c r="N287" s="195"/>
      <c r="O287" s="195"/>
      <c r="P287" s="195"/>
      <c r="Q287" s="195"/>
      <c r="R287" s="195"/>
      <c r="S287" s="195"/>
      <c r="T287" s="19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0" t="s">
        <v>130</v>
      </c>
      <c r="AU287" s="190" t="s">
        <v>81</v>
      </c>
      <c r="AV287" s="14" t="s">
        <v>128</v>
      </c>
      <c r="AW287" s="14" t="s">
        <v>31</v>
      </c>
      <c r="AX287" s="14" t="s">
        <v>79</v>
      </c>
      <c r="AY287" s="190" t="s">
        <v>120</v>
      </c>
    </row>
    <row r="288" s="2" customFormat="1" ht="21.75" customHeight="1">
      <c r="A288" s="37"/>
      <c r="B288" s="165"/>
      <c r="C288" s="166" t="s">
        <v>406</v>
      </c>
      <c r="D288" s="166" t="s">
        <v>124</v>
      </c>
      <c r="E288" s="167" t="s">
        <v>407</v>
      </c>
      <c r="F288" s="168" t="s">
        <v>402</v>
      </c>
      <c r="G288" s="169" t="s">
        <v>149</v>
      </c>
      <c r="H288" s="170">
        <v>2.2999999999999998</v>
      </c>
      <c r="I288" s="171"/>
      <c r="J288" s="172">
        <f>ROUND(I288*H288,2)</f>
        <v>0</v>
      </c>
      <c r="K288" s="173"/>
      <c r="L288" s="38"/>
      <c r="M288" s="174" t="s">
        <v>1</v>
      </c>
      <c r="N288" s="175" t="s">
        <v>39</v>
      </c>
      <c r="O288" s="76"/>
      <c r="P288" s="176">
        <f>O288*H288</f>
        <v>0</v>
      </c>
      <c r="Q288" s="176">
        <v>0.012200000000000001</v>
      </c>
      <c r="R288" s="176">
        <f>Q288*H288</f>
        <v>0.028059999999999998</v>
      </c>
      <c r="S288" s="176">
        <v>0</v>
      </c>
      <c r="T288" s="17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78" t="s">
        <v>258</v>
      </c>
      <c r="AT288" s="178" t="s">
        <v>124</v>
      </c>
      <c r="AU288" s="178" t="s">
        <v>81</v>
      </c>
      <c r="AY288" s="18" t="s">
        <v>120</v>
      </c>
      <c r="BE288" s="179">
        <f>IF(N288="základní",J288,0)</f>
        <v>0</v>
      </c>
      <c r="BF288" s="179">
        <f>IF(N288="snížená",J288,0)</f>
        <v>0</v>
      </c>
      <c r="BG288" s="179">
        <f>IF(N288="zákl. přenesená",J288,0)</f>
        <v>0</v>
      </c>
      <c r="BH288" s="179">
        <f>IF(N288="sníž. přenesená",J288,0)</f>
        <v>0</v>
      </c>
      <c r="BI288" s="179">
        <f>IF(N288="nulová",J288,0)</f>
        <v>0</v>
      </c>
      <c r="BJ288" s="18" t="s">
        <v>79</v>
      </c>
      <c r="BK288" s="179">
        <f>ROUND(I288*H288,2)</f>
        <v>0</v>
      </c>
      <c r="BL288" s="18" t="s">
        <v>258</v>
      </c>
      <c r="BM288" s="178" t="s">
        <v>408</v>
      </c>
    </row>
    <row r="289" s="15" customFormat="1">
      <c r="A289" s="15"/>
      <c r="B289" s="208"/>
      <c r="C289" s="15"/>
      <c r="D289" s="181" t="s">
        <v>130</v>
      </c>
      <c r="E289" s="209" t="s">
        <v>1</v>
      </c>
      <c r="F289" s="210" t="s">
        <v>409</v>
      </c>
      <c r="G289" s="15"/>
      <c r="H289" s="209" t="s">
        <v>1</v>
      </c>
      <c r="I289" s="211"/>
      <c r="J289" s="15"/>
      <c r="K289" s="15"/>
      <c r="L289" s="208"/>
      <c r="M289" s="212"/>
      <c r="N289" s="213"/>
      <c r="O289" s="213"/>
      <c r="P289" s="213"/>
      <c r="Q289" s="213"/>
      <c r="R289" s="213"/>
      <c r="S289" s="213"/>
      <c r="T289" s="21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9" t="s">
        <v>130</v>
      </c>
      <c r="AU289" s="209" t="s">
        <v>81</v>
      </c>
      <c r="AV289" s="15" t="s">
        <v>79</v>
      </c>
      <c r="AW289" s="15" t="s">
        <v>31</v>
      </c>
      <c r="AX289" s="15" t="s">
        <v>74</v>
      </c>
      <c r="AY289" s="209" t="s">
        <v>120</v>
      </c>
    </row>
    <row r="290" s="13" customFormat="1">
      <c r="A290" s="13"/>
      <c r="B290" s="180"/>
      <c r="C290" s="13"/>
      <c r="D290" s="181" t="s">
        <v>130</v>
      </c>
      <c r="E290" s="182" t="s">
        <v>1</v>
      </c>
      <c r="F290" s="183" t="s">
        <v>410</v>
      </c>
      <c r="G290" s="13"/>
      <c r="H290" s="184">
        <v>2.2999999999999998</v>
      </c>
      <c r="I290" s="185"/>
      <c r="J290" s="13"/>
      <c r="K290" s="13"/>
      <c r="L290" s="180"/>
      <c r="M290" s="186"/>
      <c r="N290" s="187"/>
      <c r="O290" s="187"/>
      <c r="P290" s="187"/>
      <c r="Q290" s="187"/>
      <c r="R290" s="187"/>
      <c r="S290" s="187"/>
      <c r="T290" s="18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2" t="s">
        <v>130</v>
      </c>
      <c r="AU290" s="182" t="s">
        <v>81</v>
      </c>
      <c r="AV290" s="13" t="s">
        <v>81</v>
      </c>
      <c r="AW290" s="13" t="s">
        <v>31</v>
      </c>
      <c r="AX290" s="13" t="s">
        <v>74</v>
      </c>
      <c r="AY290" s="182" t="s">
        <v>120</v>
      </c>
    </row>
    <row r="291" s="14" customFormat="1">
      <c r="A291" s="14"/>
      <c r="B291" s="189"/>
      <c r="C291" s="14"/>
      <c r="D291" s="181" t="s">
        <v>130</v>
      </c>
      <c r="E291" s="190" t="s">
        <v>1</v>
      </c>
      <c r="F291" s="191" t="s">
        <v>132</v>
      </c>
      <c r="G291" s="14"/>
      <c r="H291" s="192">
        <v>2.2999999999999998</v>
      </c>
      <c r="I291" s="193"/>
      <c r="J291" s="14"/>
      <c r="K291" s="14"/>
      <c r="L291" s="189"/>
      <c r="M291" s="194"/>
      <c r="N291" s="195"/>
      <c r="O291" s="195"/>
      <c r="P291" s="195"/>
      <c r="Q291" s="195"/>
      <c r="R291" s="195"/>
      <c r="S291" s="195"/>
      <c r="T291" s="19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0" t="s">
        <v>130</v>
      </c>
      <c r="AU291" s="190" t="s">
        <v>81</v>
      </c>
      <c r="AV291" s="14" t="s">
        <v>128</v>
      </c>
      <c r="AW291" s="14" t="s">
        <v>31</v>
      </c>
      <c r="AX291" s="14" t="s">
        <v>79</v>
      </c>
      <c r="AY291" s="190" t="s">
        <v>120</v>
      </c>
    </row>
    <row r="292" s="2" customFormat="1" ht="16.5" customHeight="1">
      <c r="A292" s="37"/>
      <c r="B292" s="165"/>
      <c r="C292" s="166" t="s">
        <v>128</v>
      </c>
      <c r="D292" s="166" t="s">
        <v>124</v>
      </c>
      <c r="E292" s="167" t="s">
        <v>411</v>
      </c>
      <c r="F292" s="168" t="s">
        <v>412</v>
      </c>
      <c r="G292" s="169" t="s">
        <v>149</v>
      </c>
      <c r="H292" s="170">
        <v>68.799999999999997</v>
      </c>
      <c r="I292" s="171"/>
      <c r="J292" s="172">
        <f>ROUND(I292*H292,2)</f>
        <v>0</v>
      </c>
      <c r="K292" s="173"/>
      <c r="L292" s="38"/>
      <c r="M292" s="174" t="s">
        <v>1</v>
      </c>
      <c r="N292" s="175" t="s">
        <v>39</v>
      </c>
      <c r="O292" s="76"/>
      <c r="P292" s="176">
        <f>O292*H292</f>
        <v>0</v>
      </c>
      <c r="Q292" s="176">
        <v>0.00010000000000000001</v>
      </c>
      <c r="R292" s="176">
        <f>Q292*H292</f>
        <v>0.0068799999999999998</v>
      </c>
      <c r="S292" s="176">
        <v>0</v>
      </c>
      <c r="T292" s="17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78" t="s">
        <v>258</v>
      </c>
      <c r="AT292" s="178" t="s">
        <v>124</v>
      </c>
      <c r="AU292" s="178" t="s">
        <v>81</v>
      </c>
      <c r="AY292" s="18" t="s">
        <v>120</v>
      </c>
      <c r="BE292" s="179">
        <f>IF(N292="základní",J292,0)</f>
        <v>0</v>
      </c>
      <c r="BF292" s="179">
        <f>IF(N292="snížená",J292,0)</f>
        <v>0</v>
      </c>
      <c r="BG292" s="179">
        <f>IF(N292="zákl. přenesená",J292,0)</f>
        <v>0</v>
      </c>
      <c r="BH292" s="179">
        <f>IF(N292="sníž. přenesená",J292,0)</f>
        <v>0</v>
      </c>
      <c r="BI292" s="179">
        <f>IF(N292="nulová",J292,0)</f>
        <v>0</v>
      </c>
      <c r="BJ292" s="18" t="s">
        <v>79</v>
      </c>
      <c r="BK292" s="179">
        <f>ROUND(I292*H292,2)</f>
        <v>0</v>
      </c>
      <c r="BL292" s="18" t="s">
        <v>258</v>
      </c>
      <c r="BM292" s="178" t="s">
        <v>413</v>
      </c>
    </row>
    <row r="293" s="2" customFormat="1" ht="16.5" customHeight="1">
      <c r="A293" s="37"/>
      <c r="B293" s="165"/>
      <c r="C293" s="166" t="s">
        <v>221</v>
      </c>
      <c r="D293" s="166" t="s">
        <v>124</v>
      </c>
      <c r="E293" s="167" t="s">
        <v>414</v>
      </c>
      <c r="F293" s="168" t="s">
        <v>415</v>
      </c>
      <c r="G293" s="169" t="s">
        <v>149</v>
      </c>
      <c r="H293" s="170">
        <v>68.799999999999997</v>
      </c>
      <c r="I293" s="171"/>
      <c r="J293" s="172">
        <f>ROUND(I293*H293,2)</f>
        <v>0</v>
      </c>
      <c r="K293" s="173"/>
      <c r="L293" s="38"/>
      <c r="M293" s="174" t="s">
        <v>1</v>
      </c>
      <c r="N293" s="175" t="s">
        <v>39</v>
      </c>
      <c r="O293" s="76"/>
      <c r="P293" s="176">
        <f>O293*H293</f>
        <v>0</v>
      </c>
      <c r="Q293" s="176">
        <v>0</v>
      </c>
      <c r="R293" s="176">
        <f>Q293*H293</f>
        <v>0</v>
      </c>
      <c r="S293" s="176">
        <v>0</v>
      </c>
      <c r="T293" s="17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78" t="s">
        <v>258</v>
      </c>
      <c r="AT293" s="178" t="s">
        <v>124</v>
      </c>
      <c r="AU293" s="178" t="s">
        <v>81</v>
      </c>
      <c r="AY293" s="18" t="s">
        <v>120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18" t="s">
        <v>79</v>
      </c>
      <c r="BK293" s="179">
        <f>ROUND(I293*H293,2)</f>
        <v>0</v>
      </c>
      <c r="BL293" s="18" t="s">
        <v>258</v>
      </c>
      <c r="BM293" s="178" t="s">
        <v>416</v>
      </c>
    </row>
    <row r="294" s="2" customFormat="1" ht="21.75" customHeight="1">
      <c r="A294" s="37"/>
      <c r="B294" s="165"/>
      <c r="C294" s="166" t="s">
        <v>417</v>
      </c>
      <c r="D294" s="166" t="s">
        <v>124</v>
      </c>
      <c r="E294" s="167" t="s">
        <v>418</v>
      </c>
      <c r="F294" s="168" t="s">
        <v>419</v>
      </c>
      <c r="G294" s="169" t="s">
        <v>420</v>
      </c>
      <c r="H294" s="215"/>
      <c r="I294" s="171"/>
      <c r="J294" s="172">
        <f>ROUND(I294*H294,2)</f>
        <v>0</v>
      </c>
      <c r="K294" s="173"/>
      <c r="L294" s="38"/>
      <c r="M294" s="174" t="s">
        <v>1</v>
      </c>
      <c r="N294" s="175" t="s">
        <v>39</v>
      </c>
      <c r="O294" s="76"/>
      <c r="P294" s="176">
        <f>O294*H294</f>
        <v>0</v>
      </c>
      <c r="Q294" s="176">
        <v>0</v>
      </c>
      <c r="R294" s="176">
        <f>Q294*H294</f>
        <v>0</v>
      </c>
      <c r="S294" s="176">
        <v>0</v>
      </c>
      <c r="T294" s="17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78" t="s">
        <v>258</v>
      </c>
      <c r="AT294" s="178" t="s">
        <v>124</v>
      </c>
      <c r="AU294" s="178" t="s">
        <v>81</v>
      </c>
      <c r="AY294" s="18" t="s">
        <v>120</v>
      </c>
      <c r="BE294" s="179">
        <f>IF(N294="základní",J294,0)</f>
        <v>0</v>
      </c>
      <c r="BF294" s="179">
        <f>IF(N294="snížená",J294,0)</f>
        <v>0</v>
      </c>
      <c r="BG294" s="179">
        <f>IF(N294="zákl. přenesená",J294,0)</f>
        <v>0</v>
      </c>
      <c r="BH294" s="179">
        <f>IF(N294="sníž. přenesená",J294,0)</f>
        <v>0</v>
      </c>
      <c r="BI294" s="179">
        <f>IF(N294="nulová",J294,0)</f>
        <v>0</v>
      </c>
      <c r="BJ294" s="18" t="s">
        <v>79</v>
      </c>
      <c r="BK294" s="179">
        <f>ROUND(I294*H294,2)</f>
        <v>0</v>
      </c>
      <c r="BL294" s="18" t="s">
        <v>258</v>
      </c>
      <c r="BM294" s="178" t="s">
        <v>421</v>
      </c>
    </row>
    <row r="295" s="12" customFormat="1" ht="22.8" customHeight="1">
      <c r="A295" s="12"/>
      <c r="B295" s="152"/>
      <c r="C295" s="12"/>
      <c r="D295" s="153" t="s">
        <v>73</v>
      </c>
      <c r="E295" s="163" t="s">
        <v>422</v>
      </c>
      <c r="F295" s="163" t="s">
        <v>423</v>
      </c>
      <c r="G295" s="12"/>
      <c r="H295" s="12"/>
      <c r="I295" s="155"/>
      <c r="J295" s="164">
        <f>BK295</f>
        <v>0</v>
      </c>
      <c r="K295" s="12"/>
      <c r="L295" s="152"/>
      <c r="M295" s="157"/>
      <c r="N295" s="158"/>
      <c r="O295" s="158"/>
      <c r="P295" s="159">
        <f>SUM(P296:P318)</f>
        <v>0</v>
      </c>
      <c r="Q295" s="158"/>
      <c r="R295" s="159">
        <f>SUM(R296:R318)</f>
        <v>0.039709999999999995</v>
      </c>
      <c r="S295" s="158"/>
      <c r="T295" s="160">
        <f>SUM(T296:T318)</f>
        <v>0.16800000000000001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53" t="s">
        <v>81</v>
      </c>
      <c r="AT295" s="161" t="s">
        <v>73</v>
      </c>
      <c r="AU295" s="161" t="s">
        <v>79</v>
      </c>
      <c r="AY295" s="153" t="s">
        <v>120</v>
      </c>
      <c r="BK295" s="162">
        <f>SUM(BK296:BK318)</f>
        <v>0</v>
      </c>
    </row>
    <row r="296" s="2" customFormat="1" ht="55.5" customHeight="1">
      <c r="A296" s="37"/>
      <c r="B296" s="165"/>
      <c r="C296" s="166" t="s">
        <v>424</v>
      </c>
      <c r="D296" s="166" t="s">
        <v>124</v>
      </c>
      <c r="E296" s="167" t="s">
        <v>425</v>
      </c>
      <c r="F296" s="168" t="s">
        <v>426</v>
      </c>
      <c r="G296" s="169" t="s">
        <v>427</v>
      </c>
      <c r="H296" s="170">
        <v>0</v>
      </c>
      <c r="I296" s="171"/>
      <c r="J296" s="172">
        <f>ROUND(I296*H296,2)</f>
        <v>0</v>
      </c>
      <c r="K296" s="173"/>
      <c r="L296" s="38"/>
      <c r="M296" s="174" t="s">
        <v>1</v>
      </c>
      <c r="N296" s="175" t="s">
        <v>39</v>
      </c>
      <c r="O296" s="76"/>
      <c r="P296" s="176">
        <f>O296*H296</f>
        <v>0</v>
      </c>
      <c r="Q296" s="176">
        <v>0.010999999999999999</v>
      </c>
      <c r="R296" s="176">
        <f>Q296*H296</f>
        <v>0</v>
      </c>
      <c r="S296" s="176">
        <v>0</v>
      </c>
      <c r="T296" s="17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78" t="s">
        <v>258</v>
      </c>
      <c r="AT296" s="178" t="s">
        <v>124</v>
      </c>
      <c r="AU296" s="178" t="s">
        <v>81</v>
      </c>
      <c r="AY296" s="18" t="s">
        <v>120</v>
      </c>
      <c r="BE296" s="179">
        <f>IF(N296="základní",J296,0)</f>
        <v>0</v>
      </c>
      <c r="BF296" s="179">
        <f>IF(N296="snížená",J296,0)</f>
        <v>0</v>
      </c>
      <c r="BG296" s="179">
        <f>IF(N296="zákl. přenesená",J296,0)</f>
        <v>0</v>
      </c>
      <c r="BH296" s="179">
        <f>IF(N296="sníž. přenesená",J296,0)</f>
        <v>0</v>
      </c>
      <c r="BI296" s="179">
        <f>IF(N296="nulová",J296,0)</f>
        <v>0</v>
      </c>
      <c r="BJ296" s="18" t="s">
        <v>79</v>
      </c>
      <c r="BK296" s="179">
        <f>ROUND(I296*H296,2)</f>
        <v>0</v>
      </c>
      <c r="BL296" s="18" t="s">
        <v>258</v>
      </c>
      <c r="BM296" s="178" t="s">
        <v>428</v>
      </c>
    </row>
    <row r="297" s="2" customFormat="1" ht="21.75" customHeight="1">
      <c r="A297" s="37"/>
      <c r="B297" s="165"/>
      <c r="C297" s="166" t="s">
        <v>429</v>
      </c>
      <c r="D297" s="166" t="s">
        <v>124</v>
      </c>
      <c r="E297" s="167" t="s">
        <v>430</v>
      </c>
      <c r="F297" s="168" t="s">
        <v>431</v>
      </c>
      <c r="G297" s="169" t="s">
        <v>155</v>
      </c>
      <c r="H297" s="170">
        <v>2</v>
      </c>
      <c r="I297" s="171"/>
      <c r="J297" s="172">
        <f>ROUND(I297*H297,2)</f>
        <v>0</v>
      </c>
      <c r="K297" s="173"/>
      <c r="L297" s="38"/>
      <c r="M297" s="174" t="s">
        <v>1</v>
      </c>
      <c r="N297" s="175" t="s">
        <v>39</v>
      </c>
      <c r="O297" s="76"/>
      <c r="P297" s="176">
        <f>O297*H297</f>
        <v>0</v>
      </c>
      <c r="Q297" s="176">
        <v>0</v>
      </c>
      <c r="R297" s="176">
        <f>Q297*H297</f>
        <v>0</v>
      </c>
      <c r="S297" s="176">
        <v>0</v>
      </c>
      <c r="T297" s="17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78" t="s">
        <v>258</v>
      </c>
      <c r="AT297" s="178" t="s">
        <v>124</v>
      </c>
      <c r="AU297" s="178" t="s">
        <v>81</v>
      </c>
      <c r="AY297" s="18" t="s">
        <v>120</v>
      </c>
      <c r="BE297" s="179">
        <f>IF(N297="základní",J297,0)</f>
        <v>0</v>
      </c>
      <c r="BF297" s="179">
        <f>IF(N297="snížená",J297,0)</f>
        <v>0</v>
      </c>
      <c r="BG297" s="179">
        <f>IF(N297="zákl. přenesená",J297,0)</f>
        <v>0</v>
      </c>
      <c r="BH297" s="179">
        <f>IF(N297="sníž. přenesená",J297,0)</f>
        <v>0</v>
      </c>
      <c r="BI297" s="179">
        <f>IF(N297="nulová",J297,0)</f>
        <v>0</v>
      </c>
      <c r="BJ297" s="18" t="s">
        <v>79</v>
      </c>
      <c r="BK297" s="179">
        <f>ROUND(I297*H297,2)</f>
        <v>0</v>
      </c>
      <c r="BL297" s="18" t="s">
        <v>258</v>
      </c>
      <c r="BM297" s="178" t="s">
        <v>432</v>
      </c>
    </row>
    <row r="298" s="2" customFormat="1" ht="21.75" customHeight="1">
      <c r="A298" s="37"/>
      <c r="B298" s="165"/>
      <c r="C298" s="197" t="s">
        <v>433</v>
      </c>
      <c r="D298" s="197" t="s">
        <v>140</v>
      </c>
      <c r="E298" s="198" t="s">
        <v>434</v>
      </c>
      <c r="F298" s="199" t="s">
        <v>435</v>
      </c>
      <c r="G298" s="200" t="s">
        <v>295</v>
      </c>
      <c r="H298" s="201">
        <v>1.8899999999999999</v>
      </c>
      <c r="I298" s="202"/>
      <c r="J298" s="203">
        <f>ROUND(I298*H298,2)</f>
        <v>0</v>
      </c>
      <c r="K298" s="204"/>
      <c r="L298" s="205"/>
      <c r="M298" s="206" t="s">
        <v>1</v>
      </c>
      <c r="N298" s="207" t="s">
        <v>39</v>
      </c>
      <c r="O298" s="76"/>
      <c r="P298" s="176">
        <f>O298*H298</f>
        <v>0</v>
      </c>
      <c r="Q298" s="176">
        <v>0.0050000000000000001</v>
      </c>
      <c r="R298" s="176">
        <f>Q298*H298</f>
        <v>0.0094500000000000001</v>
      </c>
      <c r="S298" s="176">
        <v>0</v>
      </c>
      <c r="T298" s="17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78" t="s">
        <v>389</v>
      </c>
      <c r="AT298" s="178" t="s">
        <v>140</v>
      </c>
      <c r="AU298" s="178" t="s">
        <v>81</v>
      </c>
      <c r="AY298" s="18" t="s">
        <v>120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18" t="s">
        <v>79</v>
      </c>
      <c r="BK298" s="179">
        <f>ROUND(I298*H298,2)</f>
        <v>0</v>
      </c>
      <c r="BL298" s="18" t="s">
        <v>258</v>
      </c>
      <c r="BM298" s="178" t="s">
        <v>436</v>
      </c>
    </row>
    <row r="299" s="15" customFormat="1">
      <c r="A299" s="15"/>
      <c r="B299" s="208"/>
      <c r="C299" s="15"/>
      <c r="D299" s="181" t="s">
        <v>130</v>
      </c>
      <c r="E299" s="209" t="s">
        <v>1</v>
      </c>
      <c r="F299" s="210" t="s">
        <v>437</v>
      </c>
      <c r="G299" s="15"/>
      <c r="H299" s="209" t="s">
        <v>1</v>
      </c>
      <c r="I299" s="211"/>
      <c r="J299" s="15"/>
      <c r="K299" s="15"/>
      <c r="L299" s="208"/>
      <c r="M299" s="212"/>
      <c r="N299" s="213"/>
      <c r="O299" s="213"/>
      <c r="P299" s="213"/>
      <c r="Q299" s="213"/>
      <c r="R299" s="213"/>
      <c r="S299" s="213"/>
      <c r="T299" s="21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09" t="s">
        <v>130</v>
      </c>
      <c r="AU299" s="209" t="s">
        <v>81</v>
      </c>
      <c r="AV299" s="15" t="s">
        <v>79</v>
      </c>
      <c r="AW299" s="15" t="s">
        <v>31</v>
      </c>
      <c r="AX299" s="15" t="s">
        <v>74</v>
      </c>
      <c r="AY299" s="209" t="s">
        <v>120</v>
      </c>
    </row>
    <row r="300" s="13" customFormat="1">
      <c r="A300" s="13"/>
      <c r="B300" s="180"/>
      <c r="C300" s="13"/>
      <c r="D300" s="181" t="s">
        <v>130</v>
      </c>
      <c r="E300" s="182" t="s">
        <v>1</v>
      </c>
      <c r="F300" s="183" t="s">
        <v>438</v>
      </c>
      <c r="G300" s="13"/>
      <c r="H300" s="184">
        <v>1.8899999999999999</v>
      </c>
      <c r="I300" s="185"/>
      <c r="J300" s="13"/>
      <c r="K300" s="13"/>
      <c r="L300" s="180"/>
      <c r="M300" s="186"/>
      <c r="N300" s="187"/>
      <c r="O300" s="187"/>
      <c r="P300" s="187"/>
      <c r="Q300" s="187"/>
      <c r="R300" s="187"/>
      <c r="S300" s="187"/>
      <c r="T300" s="18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2" t="s">
        <v>130</v>
      </c>
      <c r="AU300" s="182" t="s">
        <v>81</v>
      </c>
      <c r="AV300" s="13" t="s">
        <v>81</v>
      </c>
      <c r="AW300" s="13" t="s">
        <v>31</v>
      </c>
      <c r="AX300" s="13" t="s">
        <v>74</v>
      </c>
      <c r="AY300" s="182" t="s">
        <v>120</v>
      </c>
    </row>
    <row r="301" s="14" customFormat="1">
      <c r="A301" s="14"/>
      <c r="B301" s="189"/>
      <c r="C301" s="14"/>
      <c r="D301" s="181" t="s">
        <v>130</v>
      </c>
      <c r="E301" s="190" t="s">
        <v>1</v>
      </c>
      <c r="F301" s="191" t="s">
        <v>132</v>
      </c>
      <c r="G301" s="14"/>
      <c r="H301" s="192">
        <v>1.8899999999999999</v>
      </c>
      <c r="I301" s="193"/>
      <c r="J301" s="14"/>
      <c r="K301" s="14"/>
      <c r="L301" s="189"/>
      <c r="M301" s="194"/>
      <c r="N301" s="195"/>
      <c r="O301" s="195"/>
      <c r="P301" s="195"/>
      <c r="Q301" s="195"/>
      <c r="R301" s="195"/>
      <c r="S301" s="195"/>
      <c r="T301" s="19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0" t="s">
        <v>130</v>
      </c>
      <c r="AU301" s="190" t="s">
        <v>81</v>
      </c>
      <c r="AV301" s="14" t="s">
        <v>128</v>
      </c>
      <c r="AW301" s="14" t="s">
        <v>31</v>
      </c>
      <c r="AX301" s="14" t="s">
        <v>79</v>
      </c>
      <c r="AY301" s="190" t="s">
        <v>120</v>
      </c>
    </row>
    <row r="302" s="2" customFormat="1" ht="44.25" customHeight="1">
      <c r="A302" s="37"/>
      <c r="B302" s="165"/>
      <c r="C302" s="166" t="s">
        <v>439</v>
      </c>
      <c r="D302" s="166" t="s">
        <v>124</v>
      </c>
      <c r="E302" s="167" t="s">
        <v>440</v>
      </c>
      <c r="F302" s="168" t="s">
        <v>441</v>
      </c>
      <c r="G302" s="169" t="s">
        <v>442</v>
      </c>
      <c r="H302" s="170">
        <v>1</v>
      </c>
      <c r="I302" s="171"/>
      <c r="J302" s="172">
        <f>ROUND(I302*H302,2)</f>
        <v>0</v>
      </c>
      <c r="K302" s="173"/>
      <c r="L302" s="38"/>
      <c r="M302" s="174" t="s">
        <v>1</v>
      </c>
      <c r="N302" s="175" t="s">
        <v>39</v>
      </c>
      <c r="O302" s="76"/>
      <c r="P302" s="176">
        <f>O302*H302</f>
        <v>0</v>
      </c>
      <c r="Q302" s="176">
        <v>0</v>
      </c>
      <c r="R302" s="176">
        <f>Q302*H302</f>
        <v>0</v>
      </c>
      <c r="S302" s="176">
        <v>0</v>
      </c>
      <c r="T302" s="17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78" t="s">
        <v>258</v>
      </c>
      <c r="AT302" s="178" t="s">
        <v>124</v>
      </c>
      <c r="AU302" s="178" t="s">
        <v>81</v>
      </c>
      <c r="AY302" s="18" t="s">
        <v>120</v>
      </c>
      <c r="BE302" s="179">
        <f>IF(N302="základní",J302,0)</f>
        <v>0</v>
      </c>
      <c r="BF302" s="179">
        <f>IF(N302="snížená",J302,0)</f>
        <v>0</v>
      </c>
      <c r="BG302" s="179">
        <f>IF(N302="zákl. přenesená",J302,0)</f>
        <v>0</v>
      </c>
      <c r="BH302" s="179">
        <f>IF(N302="sníž. přenesená",J302,0)</f>
        <v>0</v>
      </c>
      <c r="BI302" s="179">
        <f>IF(N302="nulová",J302,0)</f>
        <v>0</v>
      </c>
      <c r="BJ302" s="18" t="s">
        <v>79</v>
      </c>
      <c r="BK302" s="179">
        <f>ROUND(I302*H302,2)</f>
        <v>0</v>
      </c>
      <c r="BL302" s="18" t="s">
        <v>258</v>
      </c>
      <c r="BM302" s="178" t="s">
        <v>443</v>
      </c>
    </row>
    <row r="303" s="2" customFormat="1" ht="44.25" customHeight="1">
      <c r="A303" s="37"/>
      <c r="B303" s="165"/>
      <c r="C303" s="166" t="s">
        <v>444</v>
      </c>
      <c r="D303" s="166" t="s">
        <v>124</v>
      </c>
      <c r="E303" s="167" t="s">
        <v>445</v>
      </c>
      <c r="F303" s="168" t="s">
        <v>446</v>
      </c>
      <c r="G303" s="169" t="s">
        <v>442</v>
      </c>
      <c r="H303" s="170">
        <v>1</v>
      </c>
      <c r="I303" s="171"/>
      <c r="J303" s="172">
        <f>ROUND(I303*H303,2)</f>
        <v>0</v>
      </c>
      <c r="K303" s="173"/>
      <c r="L303" s="38"/>
      <c r="M303" s="174" t="s">
        <v>1</v>
      </c>
      <c r="N303" s="175" t="s">
        <v>39</v>
      </c>
      <c r="O303" s="76"/>
      <c r="P303" s="176">
        <f>O303*H303</f>
        <v>0</v>
      </c>
      <c r="Q303" s="176">
        <v>0</v>
      </c>
      <c r="R303" s="176">
        <f>Q303*H303</f>
        <v>0</v>
      </c>
      <c r="S303" s="176">
        <v>0</v>
      </c>
      <c r="T303" s="17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78" t="s">
        <v>258</v>
      </c>
      <c r="AT303" s="178" t="s">
        <v>124</v>
      </c>
      <c r="AU303" s="178" t="s">
        <v>81</v>
      </c>
      <c r="AY303" s="18" t="s">
        <v>120</v>
      </c>
      <c r="BE303" s="179">
        <f>IF(N303="základní",J303,0)</f>
        <v>0</v>
      </c>
      <c r="BF303" s="179">
        <f>IF(N303="snížená",J303,0)</f>
        <v>0</v>
      </c>
      <c r="BG303" s="179">
        <f>IF(N303="zákl. přenesená",J303,0)</f>
        <v>0</v>
      </c>
      <c r="BH303" s="179">
        <f>IF(N303="sníž. přenesená",J303,0)</f>
        <v>0</v>
      </c>
      <c r="BI303" s="179">
        <f>IF(N303="nulová",J303,0)</f>
        <v>0</v>
      </c>
      <c r="BJ303" s="18" t="s">
        <v>79</v>
      </c>
      <c r="BK303" s="179">
        <f>ROUND(I303*H303,2)</f>
        <v>0</v>
      </c>
      <c r="BL303" s="18" t="s">
        <v>258</v>
      </c>
      <c r="BM303" s="178" t="s">
        <v>447</v>
      </c>
    </row>
    <row r="304" s="15" customFormat="1">
      <c r="A304" s="15"/>
      <c r="B304" s="208"/>
      <c r="C304" s="15"/>
      <c r="D304" s="181" t="s">
        <v>130</v>
      </c>
      <c r="E304" s="209" t="s">
        <v>1</v>
      </c>
      <c r="F304" s="210" t="s">
        <v>448</v>
      </c>
      <c r="G304" s="15"/>
      <c r="H304" s="209" t="s">
        <v>1</v>
      </c>
      <c r="I304" s="211"/>
      <c r="J304" s="15"/>
      <c r="K304" s="15"/>
      <c r="L304" s="208"/>
      <c r="M304" s="212"/>
      <c r="N304" s="213"/>
      <c r="O304" s="213"/>
      <c r="P304" s="213"/>
      <c r="Q304" s="213"/>
      <c r="R304" s="213"/>
      <c r="S304" s="213"/>
      <c r="T304" s="21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9" t="s">
        <v>130</v>
      </c>
      <c r="AU304" s="209" t="s">
        <v>81</v>
      </c>
      <c r="AV304" s="15" t="s">
        <v>79</v>
      </c>
      <c r="AW304" s="15" t="s">
        <v>31</v>
      </c>
      <c r="AX304" s="15" t="s">
        <v>74</v>
      </c>
      <c r="AY304" s="209" t="s">
        <v>120</v>
      </c>
    </row>
    <row r="305" s="13" customFormat="1">
      <c r="A305" s="13"/>
      <c r="B305" s="180"/>
      <c r="C305" s="13"/>
      <c r="D305" s="181" t="s">
        <v>130</v>
      </c>
      <c r="E305" s="182" t="s">
        <v>1</v>
      </c>
      <c r="F305" s="183" t="s">
        <v>79</v>
      </c>
      <c r="G305" s="13"/>
      <c r="H305" s="184">
        <v>1</v>
      </c>
      <c r="I305" s="185"/>
      <c r="J305" s="13"/>
      <c r="K305" s="13"/>
      <c r="L305" s="180"/>
      <c r="M305" s="186"/>
      <c r="N305" s="187"/>
      <c r="O305" s="187"/>
      <c r="P305" s="187"/>
      <c r="Q305" s="187"/>
      <c r="R305" s="187"/>
      <c r="S305" s="187"/>
      <c r="T305" s="18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2" t="s">
        <v>130</v>
      </c>
      <c r="AU305" s="182" t="s">
        <v>81</v>
      </c>
      <c r="AV305" s="13" t="s">
        <v>81</v>
      </c>
      <c r="AW305" s="13" t="s">
        <v>31</v>
      </c>
      <c r="AX305" s="13" t="s">
        <v>74</v>
      </c>
      <c r="AY305" s="182" t="s">
        <v>120</v>
      </c>
    </row>
    <row r="306" s="14" customFormat="1">
      <c r="A306" s="14"/>
      <c r="B306" s="189"/>
      <c r="C306" s="14"/>
      <c r="D306" s="181" t="s">
        <v>130</v>
      </c>
      <c r="E306" s="190" t="s">
        <v>1</v>
      </c>
      <c r="F306" s="191" t="s">
        <v>132</v>
      </c>
      <c r="G306" s="14"/>
      <c r="H306" s="192">
        <v>1</v>
      </c>
      <c r="I306" s="193"/>
      <c r="J306" s="14"/>
      <c r="K306" s="14"/>
      <c r="L306" s="189"/>
      <c r="M306" s="194"/>
      <c r="N306" s="195"/>
      <c r="O306" s="195"/>
      <c r="P306" s="195"/>
      <c r="Q306" s="195"/>
      <c r="R306" s="195"/>
      <c r="S306" s="195"/>
      <c r="T306" s="19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0" t="s">
        <v>130</v>
      </c>
      <c r="AU306" s="190" t="s">
        <v>81</v>
      </c>
      <c r="AV306" s="14" t="s">
        <v>128</v>
      </c>
      <c r="AW306" s="14" t="s">
        <v>31</v>
      </c>
      <c r="AX306" s="14" t="s">
        <v>79</v>
      </c>
      <c r="AY306" s="190" t="s">
        <v>120</v>
      </c>
    </row>
    <row r="307" s="2" customFormat="1" ht="21.75" customHeight="1">
      <c r="A307" s="37"/>
      <c r="B307" s="165"/>
      <c r="C307" s="166" t="s">
        <v>449</v>
      </c>
      <c r="D307" s="166" t="s">
        <v>124</v>
      </c>
      <c r="E307" s="167" t="s">
        <v>450</v>
      </c>
      <c r="F307" s="168" t="s">
        <v>451</v>
      </c>
      <c r="G307" s="169" t="s">
        <v>149</v>
      </c>
      <c r="H307" s="170">
        <v>1</v>
      </c>
      <c r="I307" s="171"/>
      <c r="J307" s="172">
        <f>ROUND(I307*H307,2)</f>
        <v>0</v>
      </c>
      <c r="K307" s="173"/>
      <c r="L307" s="38"/>
      <c r="M307" s="174" t="s">
        <v>1</v>
      </c>
      <c r="N307" s="175" t="s">
        <v>39</v>
      </c>
      <c r="O307" s="76"/>
      <c r="P307" s="176">
        <f>O307*H307</f>
        <v>0</v>
      </c>
      <c r="Q307" s="176">
        <v>0.00025999999999999998</v>
      </c>
      <c r="R307" s="176">
        <f>Q307*H307</f>
        <v>0.00025999999999999998</v>
      </c>
      <c r="S307" s="176">
        <v>0</v>
      </c>
      <c r="T307" s="17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78" t="s">
        <v>258</v>
      </c>
      <c r="AT307" s="178" t="s">
        <v>124</v>
      </c>
      <c r="AU307" s="178" t="s">
        <v>81</v>
      </c>
      <c r="AY307" s="18" t="s">
        <v>120</v>
      </c>
      <c r="BE307" s="179">
        <f>IF(N307="základní",J307,0)</f>
        <v>0</v>
      </c>
      <c r="BF307" s="179">
        <f>IF(N307="snížená",J307,0)</f>
        <v>0</v>
      </c>
      <c r="BG307" s="179">
        <f>IF(N307="zákl. přenesená",J307,0)</f>
        <v>0</v>
      </c>
      <c r="BH307" s="179">
        <f>IF(N307="sníž. přenesená",J307,0)</f>
        <v>0</v>
      </c>
      <c r="BI307" s="179">
        <f>IF(N307="nulová",J307,0)</f>
        <v>0</v>
      </c>
      <c r="BJ307" s="18" t="s">
        <v>79</v>
      </c>
      <c r="BK307" s="179">
        <f>ROUND(I307*H307,2)</f>
        <v>0</v>
      </c>
      <c r="BL307" s="18" t="s">
        <v>258</v>
      </c>
      <c r="BM307" s="178" t="s">
        <v>452</v>
      </c>
    </row>
    <row r="308" s="15" customFormat="1">
      <c r="A308" s="15"/>
      <c r="B308" s="208"/>
      <c r="C308" s="15"/>
      <c r="D308" s="181" t="s">
        <v>130</v>
      </c>
      <c r="E308" s="209" t="s">
        <v>1</v>
      </c>
      <c r="F308" s="210" t="s">
        <v>453</v>
      </c>
      <c r="G308" s="15"/>
      <c r="H308" s="209" t="s">
        <v>1</v>
      </c>
      <c r="I308" s="211"/>
      <c r="J308" s="15"/>
      <c r="K308" s="15"/>
      <c r="L308" s="208"/>
      <c r="M308" s="212"/>
      <c r="N308" s="213"/>
      <c r="O308" s="213"/>
      <c r="P308" s="213"/>
      <c r="Q308" s="213"/>
      <c r="R308" s="213"/>
      <c r="S308" s="213"/>
      <c r="T308" s="21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09" t="s">
        <v>130</v>
      </c>
      <c r="AU308" s="209" t="s">
        <v>81</v>
      </c>
      <c r="AV308" s="15" t="s">
        <v>79</v>
      </c>
      <c r="AW308" s="15" t="s">
        <v>31</v>
      </c>
      <c r="AX308" s="15" t="s">
        <v>74</v>
      </c>
      <c r="AY308" s="209" t="s">
        <v>120</v>
      </c>
    </row>
    <row r="309" s="13" customFormat="1">
      <c r="A309" s="13"/>
      <c r="B309" s="180"/>
      <c r="C309" s="13"/>
      <c r="D309" s="181" t="s">
        <v>130</v>
      </c>
      <c r="E309" s="182" t="s">
        <v>1</v>
      </c>
      <c r="F309" s="183" t="s">
        <v>79</v>
      </c>
      <c r="G309" s="13"/>
      <c r="H309" s="184">
        <v>1</v>
      </c>
      <c r="I309" s="185"/>
      <c r="J309" s="13"/>
      <c r="K309" s="13"/>
      <c r="L309" s="180"/>
      <c r="M309" s="186"/>
      <c r="N309" s="187"/>
      <c r="O309" s="187"/>
      <c r="P309" s="187"/>
      <c r="Q309" s="187"/>
      <c r="R309" s="187"/>
      <c r="S309" s="187"/>
      <c r="T309" s="18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2" t="s">
        <v>130</v>
      </c>
      <c r="AU309" s="182" t="s">
        <v>81</v>
      </c>
      <c r="AV309" s="13" t="s">
        <v>81</v>
      </c>
      <c r="AW309" s="13" t="s">
        <v>31</v>
      </c>
      <c r="AX309" s="13" t="s">
        <v>74</v>
      </c>
      <c r="AY309" s="182" t="s">
        <v>120</v>
      </c>
    </row>
    <row r="310" s="14" customFormat="1">
      <c r="A310" s="14"/>
      <c r="B310" s="189"/>
      <c r="C310" s="14"/>
      <c r="D310" s="181" t="s">
        <v>130</v>
      </c>
      <c r="E310" s="190" t="s">
        <v>1</v>
      </c>
      <c r="F310" s="191" t="s">
        <v>132</v>
      </c>
      <c r="G310" s="14"/>
      <c r="H310" s="192">
        <v>1</v>
      </c>
      <c r="I310" s="193"/>
      <c r="J310" s="14"/>
      <c r="K310" s="14"/>
      <c r="L310" s="189"/>
      <c r="M310" s="194"/>
      <c r="N310" s="195"/>
      <c r="O310" s="195"/>
      <c r="P310" s="195"/>
      <c r="Q310" s="195"/>
      <c r="R310" s="195"/>
      <c r="S310" s="195"/>
      <c r="T310" s="19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0" t="s">
        <v>130</v>
      </c>
      <c r="AU310" s="190" t="s">
        <v>81</v>
      </c>
      <c r="AV310" s="14" t="s">
        <v>128</v>
      </c>
      <c r="AW310" s="14" t="s">
        <v>31</v>
      </c>
      <c r="AX310" s="14" t="s">
        <v>79</v>
      </c>
      <c r="AY310" s="190" t="s">
        <v>120</v>
      </c>
    </row>
    <row r="311" s="2" customFormat="1" ht="21.75" customHeight="1">
      <c r="A311" s="37"/>
      <c r="B311" s="165"/>
      <c r="C311" s="166" t="s">
        <v>454</v>
      </c>
      <c r="D311" s="166" t="s">
        <v>124</v>
      </c>
      <c r="E311" s="167" t="s">
        <v>455</v>
      </c>
      <c r="F311" s="168" t="s">
        <v>456</v>
      </c>
      <c r="G311" s="169" t="s">
        <v>442</v>
      </c>
      <c r="H311" s="170">
        <v>1</v>
      </c>
      <c r="I311" s="171"/>
      <c r="J311" s="172">
        <f>ROUND(I311*H311,2)</f>
        <v>0</v>
      </c>
      <c r="K311" s="173"/>
      <c r="L311" s="38"/>
      <c r="M311" s="174" t="s">
        <v>1</v>
      </c>
      <c r="N311" s="175" t="s">
        <v>39</v>
      </c>
      <c r="O311" s="76"/>
      <c r="P311" s="176">
        <f>O311*H311</f>
        <v>0</v>
      </c>
      <c r="Q311" s="176">
        <v>0.029999999999999999</v>
      </c>
      <c r="R311" s="176">
        <f>Q311*H311</f>
        <v>0.029999999999999999</v>
      </c>
      <c r="S311" s="176">
        <v>0</v>
      </c>
      <c r="T311" s="17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78" t="s">
        <v>258</v>
      </c>
      <c r="AT311" s="178" t="s">
        <v>124</v>
      </c>
      <c r="AU311" s="178" t="s">
        <v>81</v>
      </c>
      <c r="AY311" s="18" t="s">
        <v>120</v>
      </c>
      <c r="BE311" s="179">
        <f>IF(N311="základní",J311,0)</f>
        <v>0</v>
      </c>
      <c r="BF311" s="179">
        <f>IF(N311="snížená",J311,0)</f>
        <v>0</v>
      </c>
      <c r="BG311" s="179">
        <f>IF(N311="zákl. přenesená",J311,0)</f>
        <v>0</v>
      </c>
      <c r="BH311" s="179">
        <f>IF(N311="sníž. přenesená",J311,0)</f>
        <v>0</v>
      </c>
      <c r="BI311" s="179">
        <f>IF(N311="nulová",J311,0)</f>
        <v>0</v>
      </c>
      <c r="BJ311" s="18" t="s">
        <v>79</v>
      </c>
      <c r="BK311" s="179">
        <f>ROUND(I311*H311,2)</f>
        <v>0</v>
      </c>
      <c r="BL311" s="18" t="s">
        <v>258</v>
      </c>
      <c r="BM311" s="178" t="s">
        <v>457</v>
      </c>
    </row>
    <row r="312" s="2" customFormat="1" ht="21.75" customHeight="1">
      <c r="A312" s="37"/>
      <c r="B312" s="165"/>
      <c r="C312" s="166" t="s">
        <v>458</v>
      </c>
      <c r="D312" s="166" t="s">
        <v>124</v>
      </c>
      <c r="E312" s="167" t="s">
        <v>459</v>
      </c>
      <c r="F312" s="168" t="s">
        <v>460</v>
      </c>
      <c r="G312" s="169" t="s">
        <v>155</v>
      </c>
      <c r="H312" s="170">
        <v>6</v>
      </c>
      <c r="I312" s="171"/>
      <c r="J312" s="172">
        <f>ROUND(I312*H312,2)</f>
        <v>0</v>
      </c>
      <c r="K312" s="173"/>
      <c r="L312" s="38"/>
      <c r="M312" s="174" t="s">
        <v>1</v>
      </c>
      <c r="N312" s="175" t="s">
        <v>39</v>
      </c>
      <c r="O312" s="76"/>
      <c r="P312" s="176">
        <f>O312*H312</f>
        <v>0</v>
      </c>
      <c r="Q312" s="176">
        <v>0</v>
      </c>
      <c r="R312" s="176">
        <f>Q312*H312</f>
        <v>0</v>
      </c>
      <c r="S312" s="176">
        <v>0.028000000000000001</v>
      </c>
      <c r="T312" s="177">
        <f>S312*H312</f>
        <v>0.16800000000000001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78" t="s">
        <v>258</v>
      </c>
      <c r="AT312" s="178" t="s">
        <v>124</v>
      </c>
      <c r="AU312" s="178" t="s">
        <v>81</v>
      </c>
      <c r="AY312" s="18" t="s">
        <v>120</v>
      </c>
      <c r="BE312" s="179">
        <f>IF(N312="základní",J312,0)</f>
        <v>0</v>
      </c>
      <c r="BF312" s="179">
        <f>IF(N312="snížená",J312,0)</f>
        <v>0</v>
      </c>
      <c r="BG312" s="179">
        <f>IF(N312="zákl. přenesená",J312,0)</f>
        <v>0</v>
      </c>
      <c r="BH312" s="179">
        <f>IF(N312="sníž. přenesená",J312,0)</f>
        <v>0</v>
      </c>
      <c r="BI312" s="179">
        <f>IF(N312="nulová",J312,0)</f>
        <v>0</v>
      </c>
      <c r="BJ312" s="18" t="s">
        <v>79</v>
      </c>
      <c r="BK312" s="179">
        <f>ROUND(I312*H312,2)</f>
        <v>0</v>
      </c>
      <c r="BL312" s="18" t="s">
        <v>258</v>
      </c>
      <c r="BM312" s="178" t="s">
        <v>461</v>
      </c>
    </row>
    <row r="313" s="15" customFormat="1">
      <c r="A313" s="15"/>
      <c r="B313" s="208"/>
      <c r="C313" s="15"/>
      <c r="D313" s="181" t="s">
        <v>130</v>
      </c>
      <c r="E313" s="209" t="s">
        <v>1</v>
      </c>
      <c r="F313" s="210" t="s">
        <v>462</v>
      </c>
      <c r="G313" s="15"/>
      <c r="H313" s="209" t="s">
        <v>1</v>
      </c>
      <c r="I313" s="211"/>
      <c r="J313" s="15"/>
      <c r="K313" s="15"/>
      <c r="L313" s="208"/>
      <c r="M313" s="212"/>
      <c r="N313" s="213"/>
      <c r="O313" s="213"/>
      <c r="P313" s="213"/>
      <c r="Q313" s="213"/>
      <c r="R313" s="213"/>
      <c r="S313" s="213"/>
      <c r="T313" s="21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09" t="s">
        <v>130</v>
      </c>
      <c r="AU313" s="209" t="s">
        <v>81</v>
      </c>
      <c r="AV313" s="15" t="s">
        <v>79</v>
      </c>
      <c r="AW313" s="15" t="s">
        <v>31</v>
      </c>
      <c r="AX313" s="15" t="s">
        <v>74</v>
      </c>
      <c r="AY313" s="209" t="s">
        <v>120</v>
      </c>
    </row>
    <row r="314" s="13" customFormat="1">
      <c r="A314" s="13"/>
      <c r="B314" s="180"/>
      <c r="C314" s="13"/>
      <c r="D314" s="181" t="s">
        <v>130</v>
      </c>
      <c r="E314" s="182" t="s">
        <v>1</v>
      </c>
      <c r="F314" s="183" t="s">
        <v>121</v>
      </c>
      <c r="G314" s="13"/>
      <c r="H314" s="184">
        <v>3</v>
      </c>
      <c r="I314" s="185"/>
      <c r="J314" s="13"/>
      <c r="K314" s="13"/>
      <c r="L314" s="180"/>
      <c r="M314" s="186"/>
      <c r="N314" s="187"/>
      <c r="O314" s="187"/>
      <c r="P314" s="187"/>
      <c r="Q314" s="187"/>
      <c r="R314" s="187"/>
      <c r="S314" s="187"/>
      <c r="T314" s="18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2" t="s">
        <v>130</v>
      </c>
      <c r="AU314" s="182" t="s">
        <v>81</v>
      </c>
      <c r="AV314" s="13" t="s">
        <v>81</v>
      </c>
      <c r="AW314" s="13" t="s">
        <v>31</v>
      </c>
      <c r="AX314" s="13" t="s">
        <v>74</v>
      </c>
      <c r="AY314" s="182" t="s">
        <v>120</v>
      </c>
    </row>
    <row r="315" s="13" customFormat="1">
      <c r="A315" s="13"/>
      <c r="B315" s="180"/>
      <c r="C315" s="13"/>
      <c r="D315" s="181" t="s">
        <v>130</v>
      </c>
      <c r="E315" s="182" t="s">
        <v>1</v>
      </c>
      <c r="F315" s="183" t="s">
        <v>463</v>
      </c>
      <c r="G315" s="13"/>
      <c r="H315" s="184">
        <v>3</v>
      </c>
      <c r="I315" s="185"/>
      <c r="J315" s="13"/>
      <c r="K315" s="13"/>
      <c r="L315" s="180"/>
      <c r="M315" s="186"/>
      <c r="N315" s="187"/>
      <c r="O315" s="187"/>
      <c r="P315" s="187"/>
      <c r="Q315" s="187"/>
      <c r="R315" s="187"/>
      <c r="S315" s="187"/>
      <c r="T315" s="18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2" t="s">
        <v>130</v>
      </c>
      <c r="AU315" s="182" t="s">
        <v>81</v>
      </c>
      <c r="AV315" s="13" t="s">
        <v>81</v>
      </c>
      <c r="AW315" s="13" t="s">
        <v>31</v>
      </c>
      <c r="AX315" s="13" t="s">
        <v>74</v>
      </c>
      <c r="AY315" s="182" t="s">
        <v>120</v>
      </c>
    </row>
    <row r="316" s="14" customFormat="1">
      <c r="A316" s="14"/>
      <c r="B316" s="189"/>
      <c r="C316" s="14"/>
      <c r="D316" s="181" t="s">
        <v>130</v>
      </c>
      <c r="E316" s="190" t="s">
        <v>1</v>
      </c>
      <c r="F316" s="191" t="s">
        <v>132</v>
      </c>
      <c r="G316" s="14"/>
      <c r="H316" s="192">
        <v>6</v>
      </c>
      <c r="I316" s="193"/>
      <c r="J316" s="14"/>
      <c r="K316" s="14"/>
      <c r="L316" s="189"/>
      <c r="M316" s="194"/>
      <c r="N316" s="195"/>
      <c r="O316" s="195"/>
      <c r="P316" s="195"/>
      <c r="Q316" s="195"/>
      <c r="R316" s="195"/>
      <c r="S316" s="195"/>
      <c r="T316" s="19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0" t="s">
        <v>130</v>
      </c>
      <c r="AU316" s="190" t="s">
        <v>81</v>
      </c>
      <c r="AV316" s="14" t="s">
        <v>128</v>
      </c>
      <c r="AW316" s="14" t="s">
        <v>31</v>
      </c>
      <c r="AX316" s="14" t="s">
        <v>79</v>
      </c>
      <c r="AY316" s="190" t="s">
        <v>120</v>
      </c>
    </row>
    <row r="317" s="2" customFormat="1" ht="21.75" customHeight="1">
      <c r="A317" s="37"/>
      <c r="B317" s="165"/>
      <c r="C317" s="166" t="s">
        <v>464</v>
      </c>
      <c r="D317" s="166" t="s">
        <v>124</v>
      </c>
      <c r="E317" s="167" t="s">
        <v>465</v>
      </c>
      <c r="F317" s="168" t="s">
        <v>466</v>
      </c>
      <c r="G317" s="169" t="s">
        <v>155</v>
      </c>
      <c r="H317" s="170">
        <v>3</v>
      </c>
      <c r="I317" s="171"/>
      <c r="J317" s="172">
        <f>ROUND(I317*H317,2)</f>
        <v>0</v>
      </c>
      <c r="K317" s="173"/>
      <c r="L317" s="38"/>
      <c r="M317" s="174" t="s">
        <v>1</v>
      </c>
      <c r="N317" s="175" t="s">
        <v>39</v>
      </c>
      <c r="O317" s="76"/>
      <c r="P317" s="176">
        <f>O317*H317</f>
        <v>0</v>
      </c>
      <c r="Q317" s="176">
        <v>0</v>
      </c>
      <c r="R317" s="176">
        <f>Q317*H317</f>
        <v>0</v>
      </c>
      <c r="S317" s="176">
        <v>0</v>
      </c>
      <c r="T317" s="17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78" t="s">
        <v>258</v>
      </c>
      <c r="AT317" s="178" t="s">
        <v>124</v>
      </c>
      <c r="AU317" s="178" t="s">
        <v>81</v>
      </c>
      <c r="AY317" s="18" t="s">
        <v>120</v>
      </c>
      <c r="BE317" s="179">
        <f>IF(N317="základní",J317,0)</f>
        <v>0</v>
      </c>
      <c r="BF317" s="179">
        <f>IF(N317="snížená",J317,0)</f>
        <v>0</v>
      </c>
      <c r="BG317" s="179">
        <f>IF(N317="zákl. přenesená",J317,0)</f>
        <v>0</v>
      </c>
      <c r="BH317" s="179">
        <f>IF(N317="sníž. přenesená",J317,0)</f>
        <v>0</v>
      </c>
      <c r="BI317" s="179">
        <f>IF(N317="nulová",J317,0)</f>
        <v>0</v>
      </c>
      <c r="BJ317" s="18" t="s">
        <v>79</v>
      </c>
      <c r="BK317" s="179">
        <f>ROUND(I317*H317,2)</f>
        <v>0</v>
      </c>
      <c r="BL317" s="18" t="s">
        <v>258</v>
      </c>
      <c r="BM317" s="178" t="s">
        <v>467</v>
      </c>
    </row>
    <row r="318" s="2" customFormat="1" ht="21.75" customHeight="1">
      <c r="A318" s="37"/>
      <c r="B318" s="165"/>
      <c r="C318" s="166" t="s">
        <v>468</v>
      </c>
      <c r="D318" s="166" t="s">
        <v>124</v>
      </c>
      <c r="E318" s="167" t="s">
        <v>469</v>
      </c>
      <c r="F318" s="168" t="s">
        <v>470</v>
      </c>
      <c r="G318" s="169" t="s">
        <v>420</v>
      </c>
      <c r="H318" s="215"/>
      <c r="I318" s="171"/>
      <c r="J318" s="172">
        <f>ROUND(I318*H318,2)</f>
        <v>0</v>
      </c>
      <c r="K318" s="173"/>
      <c r="L318" s="38"/>
      <c r="M318" s="174" t="s">
        <v>1</v>
      </c>
      <c r="N318" s="175" t="s">
        <v>39</v>
      </c>
      <c r="O318" s="76"/>
      <c r="P318" s="176">
        <f>O318*H318</f>
        <v>0</v>
      </c>
      <c r="Q318" s="176">
        <v>0</v>
      </c>
      <c r="R318" s="176">
        <f>Q318*H318</f>
        <v>0</v>
      </c>
      <c r="S318" s="176">
        <v>0</v>
      </c>
      <c r="T318" s="17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78" t="s">
        <v>258</v>
      </c>
      <c r="AT318" s="178" t="s">
        <v>124</v>
      </c>
      <c r="AU318" s="178" t="s">
        <v>81</v>
      </c>
      <c r="AY318" s="18" t="s">
        <v>120</v>
      </c>
      <c r="BE318" s="179">
        <f>IF(N318="základní",J318,0)</f>
        <v>0</v>
      </c>
      <c r="BF318" s="179">
        <f>IF(N318="snížená",J318,0)</f>
        <v>0</v>
      </c>
      <c r="BG318" s="179">
        <f>IF(N318="zákl. přenesená",J318,0)</f>
        <v>0</v>
      </c>
      <c r="BH318" s="179">
        <f>IF(N318="sníž. přenesená",J318,0)</f>
        <v>0</v>
      </c>
      <c r="BI318" s="179">
        <f>IF(N318="nulová",J318,0)</f>
        <v>0</v>
      </c>
      <c r="BJ318" s="18" t="s">
        <v>79</v>
      </c>
      <c r="BK318" s="179">
        <f>ROUND(I318*H318,2)</f>
        <v>0</v>
      </c>
      <c r="BL318" s="18" t="s">
        <v>258</v>
      </c>
      <c r="BM318" s="178" t="s">
        <v>471</v>
      </c>
    </row>
    <row r="319" s="12" customFormat="1" ht="22.8" customHeight="1">
      <c r="A319" s="12"/>
      <c r="B319" s="152"/>
      <c r="C319" s="12"/>
      <c r="D319" s="153" t="s">
        <v>73</v>
      </c>
      <c r="E319" s="163" t="s">
        <v>472</v>
      </c>
      <c r="F319" s="163" t="s">
        <v>473</v>
      </c>
      <c r="G319" s="12"/>
      <c r="H319" s="12"/>
      <c r="I319" s="155"/>
      <c r="J319" s="164">
        <f>BK319</f>
        <v>0</v>
      </c>
      <c r="K319" s="12"/>
      <c r="L319" s="152"/>
      <c r="M319" s="157"/>
      <c r="N319" s="158"/>
      <c r="O319" s="158"/>
      <c r="P319" s="159">
        <f>SUM(P320:P330)</f>
        <v>0</v>
      </c>
      <c r="Q319" s="158"/>
      <c r="R319" s="159">
        <f>SUM(R320:R330)</f>
        <v>0.028319999999999998</v>
      </c>
      <c r="S319" s="158"/>
      <c r="T319" s="160">
        <f>SUM(T320:T330)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53" t="s">
        <v>81</v>
      </c>
      <c r="AT319" s="161" t="s">
        <v>73</v>
      </c>
      <c r="AU319" s="161" t="s">
        <v>79</v>
      </c>
      <c r="AY319" s="153" t="s">
        <v>120</v>
      </c>
      <c r="BK319" s="162">
        <f>SUM(BK320:BK330)</f>
        <v>0</v>
      </c>
    </row>
    <row r="320" s="2" customFormat="1" ht="21.75" customHeight="1">
      <c r="A320" s="37"/>
      <c r="B320" s="165"/>
      <c r="C320" s="166" t="s">
        <v>474</v>
      </c>
      <c r="D320" s="166" t="s">
        <v>124</v>
      </c>
      <c r="E320" s="167" t="s">
        <v>475</v>
      </c>
      <c r="F320" s="168" t="s">
        <v>476</v>
      </c>
      <c r="G320" s="169" t="s">
        <v>149</v>
      </c>
      <c r="H320" s="170">
        <v>2.25</v>
      </c>
      <c r="I320" s="171"/>
      <c r="J320" s="172">
        <f>ROUND(I320*H320,2)</f>
        <v>0</v>
      </c>
      <c r="K320" s="173"/>
      <c r="L320" s="38"/>
      <c r="M320" s="174" t="s">
        <v>1</v>
      </c>
      <c r="N320" s="175" t="s">
        <v>39</v>
      </c>
      <c r="O320" s="76"/>
      <c r="P320" s="176">
        <f>O320*H320</f>
        <v>0</v>
      </c>
      <c r="Q320" s="176">
        <v>0</v>
      </c>
      <c r="R320" s="176">
        <f>Q320*H320</f>
        <v>0</v>
      </c>
      <c r="S320" s="176">
        <v>0</v>
      </c>
      <c r="T320" s="17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78" t="s">
        <v>258</v>
      </c>
      <c r="AT320" s="178" t="s">
        <v>124</v>
      </c>
      <c r="AU320" s="178" t="s">
        <v>81</v>
      </c>
      <c r="AY320" s="18" t="s">
        <v>120</v>
      </c>
      <c r="BE320" s="179">
        <f>IF(N320="základní",J320,0)</f>
        <v>0</v>
      </c>
      <c r="BF320" s="179">
        <f>IF(N320="snížená",J320,0)</f>
        <v>0</v>
      </c>
      <c r="BG320" s="179">
        <f>IF(N320="zákl. přenesená",J320,0)</f>
        <v>0</v>
      </c>
      <c r="BH320" s="179">
        <f>IF(N320="sníž. přenesená",J320,0)</f>
        <v>0</v>
      </c>
      <c r="BI320" s="179">
        <f>IF(N320="nulová",J320,0)</f>
        <v>0</v>
      </c>
      <c r="BJ320" s="18" t="s">
        <v>79</v>
      </c>
      <c r="BK320" s="179">
        <f>ROUND(I320*H320,2)</f>
        <v>0</v>
      </c>
      <c r="BL320" s="18" t="s">
        <v>258</v>
      </c>
      <c r="BM320" s="178" t="s">
        <v>477</v>
      </c>
    </row>
    <row r="321" s="13" customFormat="1">
      <c r="A321" s="13"/>
      <c r="B321" s="180"/>
      <c r="C321" s="13"/>
      <c r="D321" s="181" t="s">
        <v>130</v>
      </c>
      <c r="E321" s="182" t="s">
        <v>1</v>
      </c>
      <c r="F321" s="183" t="s">
        <v>478</v>
      </c>
      <c r="G321" s="13"/>
      <c r="H321" s="184">
        <v>2.25</v>
      </c>
      <c r="I321" s="185"/>
      <c r="J321" s="13"/>
      <c r="K321" s="13"/>
      <c r="L321" s="180"/>
      <c r="M321" s="186"/>
      <c r="N321" s="187"/>
      <c r="O321" s="187"/>
      <c r="P321" s="187"/>
      <c r="Q321" s="187"/>
      <c r="R321" s="187"/>
      <c r="S321" s="187"/>
      <c r="T321" s="18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2" t="s">
        <v>130</v>
      </c>
      <c r="AU321" s="182" t="s">
        <v>81</v>
      </c>
      <c r="AV321" s="13" t="s">
        <v>81</v>
      </c>
      <c r="AW321" s="13" t="s">
        <v>31</v>
      </c>
      <c r="AX321" s="13" t="s">
        <v>74</v>
      </c>
      <c r="AY321" s="182" t="s">
        <v>120</v>
      </c>
    </row>
    <row r="322" s="14" customFormat="1">
      <c r="A322" s="14"/>
      <c r="B322" s="189"/>
      <c r="C322" s="14"/>
      <c r="D322" s="181" t="s">
        <v>130</v>
      </c>
      <c r="E322" s="190" t="s">
        <v>1</v>
      </c>
      <c r="F322" s="191" t="s">
        <v>132</v>
      </c>
      <c r="G322" s="14"/>
      <c r="H322" s="192">
        <v>2.25</v>
      </c>
      <c r="I322" s="193"/>
      <c r="J322" s="14"/>
      <c r="K322" s="14"/>
      <c r="L322" s="189"/>
      <c r="M322" s="194"/>
      <c r="N322" s="195"/>
      <c r="O322" s="195"/>
      <c r="P322" s="195"/>
      <c r="Q322" s="195"/>
      <c r="R322" s="195"/>
      <c r="S322" s="195"/>
      <c r="T322" s="19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0" t="s">
        <v>130</v>
      </c>
      <c r="AU322" s="190" t="s">
        <v>81</v>
      </c>
      <c r="AV322" s="14" t="s">
        <v>128</v>
      </c>
      <c r="AW322" s="14" t="s">
        <v>31</v>
      </c>
      <c r="AX322" s="14" t="s">
        <v>79</v>
      </c>
      <c r="AY322" s="190" t="s">
        <v>120</v>
      </c>
    </row>
    <row r="323" s="2" customFormat="1" ht="21.75" customHeight="1">
      <c r="A323" s="37"/>
      <c r="B323" s="165"/>
      <c r="C323" s="197" t="s">
        <v>479</v>
      </c>
      <c r="D323" s="197" t="s">
        <v>140</v>
      </c>
      <c r="E323" s="198" t="s">
        <v>480</v>
      </c>
      <c r="F323" s="199" t="s">
        <v>481</v>
      </c>
      <c r="G323" s="200" t="s">
        <v>149</v>
      </c>
      <c r="H323" s="201">
        <v>2.25</v>
      </c>
      <c r="I323" s="202"/>
      <c r="J323" s="203">
        <f>ROUND(I323*H323,2)</f>
        <v>0</v>
      </c>
      <c r="K323" s="204"/>
      <c r="L323" s="205"/>
      <c r="M323" s="206" t="s">
        <v>1</v>
      </c>
      <c r="N323" s="207" t="s">
        <v>39</v>
      </c>
      <c r="O323" s="76"/>
      <c r="P323" s="176">
        <f>O323*H323</f>
        <v>0</v>
      </c>
      <c r="Q323" s="176">
        <v>0.012</v>
      </c>
      <c r="R323" s="176">
        <f>Q323*H323</f>
        <v>0.027</v>
      </c>
      <c r="S323" s="176">
        <v>0</v>
      </c>
      <c r="T323" s="17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78" t="s">
        <v>389</v>
      </c>
      <c r="AT323" s="178" t="s">
        <v>140</v>
      </c>
      <c r="AU323" s="178" t="s">
        <v>81</v>
      </c>
      <c r="AY323" s="18" t="s">
        <v>120</v>
      </c>
      <c r="BE323" s="179">
        <f>IF(N323="základní",J323,0)</f>
        <v>0</v>
      </c>
      <c r="BF323" s="179">
        <f>IF(N323="snížená",J323,0)</f>
        <v>0</v>
      </c>
      <c r="BG323" s="179">
        <f>IF(N323="zákl. přenesená",J323,0)</f>
        <v>0</v>
      </c>
      <c r="BH323" s="179">
        <f>IF(N323="sníž. přenesená",J323,0)</f>
        <v>0</v>
      </c>
      <c r="BI323" s="179">
        <f>IF(N323="nulová",J323,0)</f>
        <v>0</v>
      </c>
      <c r="BJ323" s="18" t="s">
        <v>79</v>
      </c>
      <c r="BK323" s="179">
        <f>ROUND(I323*H323,2)</f>
        <v>0</v>
      </c>
      <c r="BL323" s="18" t="s">
        <v>258</v>
      </c>
      <c r="BM323" s="178" t="s">
        <v>482</v>
      </c>
    </row>
    <row r="324" s="2" customFormat="1" ht="21.75" customHeight="1">
      <c r="A324" s="37"/>
      <c r="B324" s="165"/>
      <c r="C324" s="166" t="s">
        <v>483</v>
      </c>
      <c r="D324" s="166" t="s">
        <v>124</v>
      </c>
      <c r="E324" s="167" t="s">
        <v>484</v>
      </c>
      <c r="F324" s="168" t="s">
        <v>485</v>
      </c>
      <c r="G324" s="169" t="s">
        <v>295</v>
      </c>
      <c r="H324" s="170">
        <v>6</v>
      </c>
      <c r="I324" s="171"/>
      <c r="J324" s="172">
        <f>ROUND(I324*H324,2)</f>
        <v>0</v>
      </c>
      <c r="K324" s="173"/>
      <c r="L324" s="38"/>
      <c r="M324" s="174" t="s">
        <v>1</v>
      </c>
      <c r="N324" s="175" t="s">
        <v>39</v>
      </c>
      <c r="O324" s="76"/>
      <c r="P324" s="176">
        <f>O324*H324</f>
        <v>0</v>
      </c>
      <c r="Q324" s="176">
        <v>0</v>
      </c>
      <c r="R324" s="176">
        <f>Q324*H324</f>
        <v>0</v>
      </c>
      <c r="S324" s="176">
        <v>0</v>
      </c>
      <c r="T324" s="17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78" t="s">
        <v>258</v>
      </c>
      <c r="AT324" s="178" t="s">
        <v>124</v>
      </c>
      <c r="AU324" s="178" t="s">
        <v>81</v>
      </c>
      <c r="AY324" s="18" t="s">
        <v>120</v>
      </c>
      <c r="BE324" s="179">
        <f>IF(N324="základní",J324,0)</f>
        <v>0</v>
      </c>
      <c r="BF324" s="179">
        <f>IF(N324="snížená",J324,0)</f>
        <v>0</v>
      </c>
      <c r="BG324" s="179">
        <f>IF(N324="zákl. přenesená",J324,0)</f>
        <v>0</v>
      </c>
      <c r="BH324" s="179">
        <f>IF(N324="sníž. přenesená",J324,0)</f>
        <v>0</v>
      </c>
      <c r="BI324" s="179">
        <f>IF(N324="nulová",J324,0)</f>
        <v>0</v>
      </c>
      <c r="BJ324" s="18" t="s">
        <v>79</v>
      </c>
      <c r="BK324" s="179">
        <f>ROUND(I324*H324,2)</f>
        <v>0</v>
      </c>
      <c r="BL324" s="18" t="s">
        <v>258</v>
      </c>
      <c r="BM324" s="178" t="s">
        <v>486</v>
      </c>
    </row>
    <row r="325" s="13" customFormat="1">
      <c r="A325" s="13"/>
      <c r="B325" s="180"/>
      <c r="C325" s="13"/>
      <c r="D325" s="181" t="s">
        <v>130</v>
      </c>
      <c r="E325" s="182" t="s">
        <v>1</v>
      </c>
      <c r="F325" s="183" t="s">
        <v>157</v>
      </c>
      <c r="G325" s="13"/>
      <c r="H325" s="184">
        <v>6</v>
      </c>
      <c r="I325" s="185"/>
      <c r="J325" s="13"/>
      <c r="K325" s="13"/>
      <c r="L325" s="180"/>
      <c r="M325" s="186"/>
      <c r="N325" s="187"/>
      <c r="O325" s="187"/>
      <c r="P325" s="187"/>
      <c r="Q325" s="187"/>
      <c r="R325" s="187"/>
      <c r="S325" s="187"/>
      <c r="T325" s="18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2" t="s">
        <v>130</v>
      </c>
      <c r="AU325" s="182" t="s">
        <v>81</v>
      </c>
      <c r="AV325" s="13" t="s">
        <v>81</v>
      </c>
      <c r="AW325" s="13" t="s">
        <v>31</v>
      </c>
      <c r="AX325" s="13" t="s">
        <v>74</v>
      </c>
      <c r="AY325" s="182" t="s">
        <v>120</v>
      </c>
    </row>
    <row r="326" s="14" customFormat="1">
      <c r="A326" s="14"/>
      <c r="B326" s="189"/>
      <c r="C326" s="14"/>
      <c r="D326" s="181" t="s">
        <v>130</v>
      </c>
      <c r="E326" s="190" t="s">
        <v>1</v>
      </c>
      <c r="F326" s="191" t="s">
        <v>132</v>
      </c>
      <c r="G326" s="14"/>
      <c r="H326" s="192">
        <v>6</v>
      </c>
      <c r="I326" s="193"/>
      <c r="J326" s="14"/>
      <c r="K326" s="14"/>
      <c r="L326" s="189"/>
      <c r="M326" s="194"/>
      <c r="N326" s="195"/>
      <c r="O326" s="195"/>
      <c r="P326" s="195"/>
      <c r="Q326" s="195"/>
      <c r="R326" s="195"/>
      <c r="S326" s="195"/>
      <c r="T326" s="19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0" t="s">
        <v>130</v>
      </c>
      <c r="AU326" s="190" t="s">
        <v>81</v>
      </c>
      <c r="AV326" s="14" t="s">
        <v>128</v>
      </c>
      <c r="AW326" s="14" t="s">
        <v>31</v>
      </c>
      <c r="AX326" s="14" t="s">
        <v>79</v>
      </c>
      <c r="AY326" s="190" t="s">
        <v>120</v>
      </c>
    </row>
    <row r="327" s="2" customFormat="1" ht="21.75" customHeight="1">
      <c r="A327" s="37"/>
      <c r="B327" s="165"/>
      <c r="C327" s="197" t="s">
        <v>487</v>
      </c>
      <c r="D327" s="197" t="s">
        <v>140</v>
      </c>
      <c r="E327" s="198" t="s">
        <v>488</v>
      </c>
      <c r="F327" s="199" t="s">
        <v>489</v>
      </c>
      <c r="G327" s="200" t="s">
        <v>295</v>
      </c>
      <c r="H327" s="201">
        <v>6.5999999999999996</v>
      </c>
      <c r="I327" s="202"/>
      <c r="J327" s="203">
        <f>ROUND(I327*H327,2)</f>
        <v>0</v>
      </c>
      <c r="K327" s="204"/>
      <c r="L327" s="205"/>
      <c r="M327" s="206" t="s">
        <v>1</v>
      </c>
      <c r="N327" s="207" t="s">
        <v>39</v>
      </c>
      <c r="O327" s="76"/>
      <c r="P327" s="176">
        <f>O327*H327</f>
        <v>0</v>
      </c>
      <c r="Q327" s="176">
        <v>0.00020000000000000001</v>
      </c>
      <c r="R327" s="176">
        <f>Q327*H327</f>
        <v>0.00132</v>
      </c>
      <c r="S327" s="176">
        <v>0</v>
      </c>
      <c r="T327" s="177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78" t="s">
        <v>389</v>
      </c>
      <c r="AT327" s="178" t="s">
        <v>140</v>
      </c>
      <c r="AU327" s="178" t="s">
        <v>81</v>
      </c>
      <c r="AY327" s="18" t="s">
        <v>120</v>
      </c>
      <c r="BE327" s="179">
        <f>IF(N327="základní",J327,0)</f>
        <v>0</v>
      </c>
      <c r="BF327" s="179">
        <f>IF(N327="snížená",J327,0)</f>
        <v>0</v>
      </c>
      <c r="BG327" s="179">
        <f>IF(N327="zákl. přenesená",J327,0)</f>
        <v>0</v>
      </c>
      <c r="BH327" s="179">
        <f>IF(N327="sníž. přenesená",J327,0)</f>
        <v>0</v>
      </c>
      <c r="BI327" s="179">
        <f>IF(N327="nulová",J327,0)</f>
        <v>0</v>
      </c>
      <c r="BJ327" s="18" t="s">
        <v>79</v>
      </c>
      <c r="BK327" s="179">
        <f>ROUND(I327*H327,2)</f>
        <v>0</v>
      </c>
      <c r="BL327" s="18" t="s">
        <v>258</v>
      </c>
      <c r="BM327" s="178" t="s">
        <v>490</v>
      </c>
    </row>
    <row r="328" s="13" customFormat="1">
      <c r="A328" s="13"/>
      <c r="B328" s="180"/>
      <c r="C328" s="13"/>
      <c r="D328" s="181" t="s">
        <v>130</v>
      </c>
      <c r="E328" s="182" t="s">
        <v>1</v>
      </c>
      <c r="F328" s="183" t="s">
        <v>491</v>
      </c>
      <c r="G328" s="13"/>
      <c r="H328" s="184">
        <v>6.5999999999999996</v>
      </c>
      <c r="I328" s="185"/>
      <c r="J328" s="13"/>
      <c r="K328" s="13"/>
      <c r="L328" s="180"/>
      <c r="M328" s="186"/>
      <c r="N328" s="187"/>
      <c r="O328" s="187"/>
      <c r="P328" s="187"/>
      <c r="Q328" s="187"/>
      <c r="R328" s="187"/>
      <c r="S328" s="187"/>
      <c r="T328" s="18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2" t="s">
        <v>130</v>
      </c>
      <c r="AU328" s="182" t="s">
        <v>81</v>
      </c>
      <c r="AV328" s="13" t="s">
        <v>81</v>
      </c>
      <c r="AW328" s="13" t="s">
        <v>31</v>
      </c>
      <c r="AX328" s="13" t="s">
        <v>74</v>
      </c>
      <c r="AY328" s="182" t="s">
        <v>120</v>
      </c>
    </row>
    <row r="329" s="14" customFormat="1">
      <c r="A329" s="14"/>
      <c r="B329" s="189"/>
      <c r="C329" s="14"/>
      <c r="D329" s="181" t="s">
        <v>130</v>
      </c>
      <c r="E329" s="190" t="s">
        <v>1</v>
      </c>
      <c r="F329" s="191" t="s">
        <v>132</v>
      </c>
      <c r="G329" s="14"/>
      <c r="H329" s="192">
        <v>6.5999999999999996</v>
      </c>
      <c r="I329" s="193"/>
      <c r="J329" s="14"/>
      <c r="K329" s="14"/>
      <c r="L329" s="189"/>
      <c r="M329" s="194"/>
      <c r="N329" s="195"/>
      <c r="O329" s="195"/>
      <c r="P329" s="195"/>
      <c r="Q329" s="195"/>
      <c r="R329" s="195"/>
      <c r="S329" s="195"/>
      <c r="T329" s="19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0" t="s">
        <v>130</v>
      </c>
      <c r="AU329" s="190" t="s">
        <v>81</v>
      </c>
      <c r="AV329" s="14" t="s">
        <v>128</v>
      </c>
      <c r="AW329" s="14" t="s">
        <v>31</v>
      </c>
      <c r="AX329" s="14" t="s">
        <v>79</v>
      </c>
      <c r="AY329" s="190" t="s">
        <v>120</v>
      </c>
    </row>
    <row r="330" s="2" customFormat="1" ht="21.75" customHeight="1">
      <c r="A330" s="37"/>
      <c r="B330" s="165"/>
      <c r="C330" s="166" t="s">
        <v>492</v>
      </c>
      <c r="D330" s="166" t="s">
        <v>124</v>
      </c>
      <c r="E330" s="167" t="s">
        <v>493</v>
      </c>
      <c r="F330" s="168" t="s">
        <v>494</v>
      </c>
      <c r="G330" s="169" t="s">
        <v>420</v>
      </c>
      <c r="H330" s="215"/>
      <c r="I330" s="171"/>
      <c r="J330" s="172">
        <f>ROUND(I330*H330,2)</f>
        <v>0</v>
      </c>
      <c r="K330" s="173"/>
      <c r="L330" s="38"/>
      <c r="M330" s="174" t="s">
        <v>1</v>
      </c>
      <c r="N330" s="175" t="s">
        <v>39</v>
      </c>
      <c r="O330" s="76"/>
      <c r="P330" s="176">
        <f>O330*H330</f>
        <v>0</v>
      </c>
      <c r="Q330" s="176">
        <v>0</v>
      </c>
      <c r="R330" s="176">
        <f>Q330*H330</f>
        <v>0</v>
      </c>
      <c r="S330" s="176">
        <v>0</v>
      </c>
      <c r="T330" s="17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78" t="s">
        <v>258</v>
      </c>
      <c r="AT330" s="178" t="s">
        <v>124</v>
      </c>
      <c r="AU330" s="178" t="s">
        <v>81</v>
      </c>
      <c r="AY330" s="18" t="s">
        <v>120</v>
      </c>
      <c r="BE330" s="179">
        <f>IF(N330="základní",J330,0)</f>
        <v>0</v>
      </c>
      <c r="BF330" s="179">
        <f>IF(N330="snížená",J330,0)</f>
        <v>0</v>
      </c>
      <c r="BG330" s="179">
        <f>IF(N330="zákl. přenesená",J330,0)</f>
        <v>0</v>
      </c>
      <c r="BH330" s="179">
        <f>IF(N330="sníž. přenesená",J330,0)</f>
        <v>0</v>
      </c>
      <c r="BI330" s="179">
        <f>IF(N330="nulová",J330,0)</f>
        <v>0</v>
      </c>
      <c r="BJ330" s="18" t="s">
        <v>79</v>
      </c>
      <c r="BK330" s="179">
        <f>ROUND(I330*H330,2)</f>
        <v>0</v>
      </c>
      <c r="BL330" s="18" t="s">
        <v>258</v>
      </c>
      <c r="BM330" s="178" t="s">
        <v>495</v>
      </c>
    </row>
    <row r="331" s="12" customFormat="1" ht="22.8" customHeight="1">
      <c r="A331" s="12"/>
      <c r="B331" s="152"/>
      <c r="C331" s="12"/>
      <c r="D331" s="153" t="s">
        <v>73</v>
      </c>
      <c r="E331" s="163" t="s">
        <v>496</v>
      </c>
      <c r="F331" s="163" t="s">
        <v>497</v>
      </c>
      <c r="G331" s="12"/>
      <c r="H331" s="12"/>
      <c r="I331" s="155"/>
      <c r="J331" s="164">
        <f>BK331</f>
        <v>0</v>
      </c>
      <c r="K331" s="12"/>
      <c r="L331" s="152"/>
      <c r="M331" s="157"/>
      <c r="N331" s="158"/>
      <c r="O331" s="158"/>
      <c r="P331" s="159">
        <f>SUM(P332:P355)</f>
        <v>0</v>
      </c>
      <c r="Q331" s="158"/>
      <c r="R331" s="159">
        <f>SUM(R332:R355)</f>
        <v>1.6861666900000001</v>
      </c>
      <c r="S331" s="158"/>
      <c r="T331" s="160">
        <f>SUM(T332:T355)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53" t="s">
        <v>81</v>
      </c>
      <c r="AT331" s="161" t="s">
        <v>73</v>
      </c>
      <c r="AU331" s="161" t="s">
        <v>79</v>
      </c>
      <c r="AY331" s="153" t="s">
        <v>120</v>
      </c>
      <c r="BK331" s="162">
        <f>SUM(BK332:BK355)</f>
        <v>0</v>
      </c>
    </row>
    <row r="332" s="2" customFormat="1" ht="16.5" customHeight="1">
      <c r="A332" s="37"/>
      <c r="B332" s="165"/>
      <c r="C332" s="166" t="s">
        <v>498</v>
      </c>
      <c r="D332" s="166" t="s">
        <v>124</v>
      </c>
      <c r="E332" s="167" t="s">
        <v>499</v>
      </c>
      <c r="F332" s="168" t="s">
        <v>500</v>
      </c>
      <c r="G332" s="169" t="s">
        <v>149</v>
      </c>
      <c r="H332" s="170">
        <v>170.05000000000001</v>
      </c>
      <c r="I332" s="171"/>
      <c r="J332" s="172">
        <f>ROUND(I332*H332,2)</f>
        <v>0</v>
      </c>
      <c r="K332" s="173"/>
      <c r="L332" s="38"/>
      <c r="M332" s="174" t="s">
        <v>1</v>
      </c>
      <c r="N332" s="175" t="s">
        <v>39</v>
      </c>
      <c r="O332" s="76"/>
      <c r="P332" s="176">
        <f>O332*H332</f>
        <v>0</v>
      </c>
      <c r="Q332" s="176">
        <v>0</v>
      </c>
      <c r="R332" s="176">
        <f>Q332*H332</f>
        <v>0</v>
      </c>
      <c r="S332" s="176">
        <v>0</v>
      </c>
      <c r="T332" s="17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78" t="s">
        <v>258</v>
      </c>
      <c r="AT332" s="178" t="s">
        <v>124</v>
      </c>
      <c r="AU332" s="178" t="s">
        <v>81</v>
      </c>
      <c r="AY332" s="18" t="s">
        <v>120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18" t="s">
        <v>79</v>
      </c>
      <c r="BK332" s="179">
        <f>ROUND(I332*H332,2)</f>
        <v>0</v>
      </c>
      <c r="BL332" s="18" t="s">
        <v>258</v>
      </c>
      <c r="BM332" s="178" t="s">
        <v>501</v>
      </c>
    </row>
    <row r="333" s="2" customFormat="1" ht="21.75" customHeight="1">
      <c r="A333" s="37"/>
      <c r="B333" s="165"/>
      <c r="C333" s="166" t="s">
        <v>502</v>
      </c>
      <c r="D333" s="166" t="s">
        <v>124</v>
      </c>
      <c r="E333" s="167" t="s">
        <v>503</v>
      </c>
      <c r="F333" s="168" t="s">
        <v>504</v>
      </c>
      <c r="G333" s="169" t="s">
        <v>149</v>
      </c>
      <c r="H333" s="170">
        <v>170.05000000000001</v>
      </c>
      <c r="I333" s="171"/>
      <c r="J333" s="172">
        <f>ROUND(I333*H333,2)</f>
        <v>0</v>
      </c>
      <c r="K333" s="173"/>
      <c r="L333" s="38"/>
      <c r="M333" s="174" t="s">
        <v>1</v>
      </c>
      <c r="N333" s="175" t="s">
        <v>39</v>
      </c>
      <c r="O333" s="76"/>
      <c r="P333" s="176">
        <f>O333*H333</f>
        <v>0</v>
      </c>
      <c r="Q333" s="176">
        <v>3.0000000000000001E-05</v>
      </c>
      <c r="R333" s="176">
        <f>Q333*H333</f>
        <v>0.0051015000000000001</v>
      </c>
      <c r="S333" s="176">
        <v>0</v>
      </c>
      <c r="T333" s="17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78" t="s">
        <v>258</v>
      </c>
      <c r="AT333" s="178" t="s">
        <v>124</v>
      </c>
      <c r="AU333" s="178" t="s">
        <v>81</v>
      </c>
      <c r="AY333" s="18" t="s">
        <v>120</v>
      </c>
      <c r="BE333" s="179">
        <f>IF(N333="základní",J333,0)</f>
        <v>0</v>
      </c>
      <c r="BF333" s="179">
        <f>IF(N333="snížená",J333,0)</f>
        <v>0</v>
      </c>
      <c r="BG333" s="179">
        <f>IF(N333="zákl. přenesená",J333,0)</f>
        <v>0</v>
      </c>
      <c r="BH333" s="179">
        <f>IF(N333="sníž. přenesená",J333,0)</f>
        <v>0</v>
      </c>
      <c r="BI333" s="179">
        <f>IF(N333="nulová",J333,0)</f>
        <v>0</v>
      </c>
      <c r="BJ333" s="18" t="s">
        <v>79</v>
      </c>
      <c r="BK333" s="179">
        <f>ROUND(I333*H333,2)</f>
        <v>0</v>
      </c>
      <c r="BL333" s="18" t="s">
        <v>258</v>
      </c>
      <c r="BM333" s="178" t="s">
        <v>505</v>
      </c>
    </row>
    <row r="334" s="2" customFormat="1" ht="21.75" customHeight="1">
      <c r="A334" s="37"/>
      <c r="B334" s="165"/>
      <c r="C334" s="166" t="s">
        <v>506</v>
      </c>
      <c r="D334" s="166" t="s">
        <v>124</v>
      </c>
      <c r="E334" s="167" t="s">
        <v>507</v>
      </c>
      <c r="F334" s="168" t="s">
        <v>508</v>
      </c>
      <c r="G334" s="169" t="s">
        <v>149</v>
      </c>
      <c r="H334" s="170">
        <v>170.05000000000001</v>
      </c>
      <c r="I334" s="171"/>
      <c r="J334" s="172">
        <f>ROUND(I334*H334,2)</f>
        <v>0</v>
      </c>
      <c r="K334" s="173"/>
      <c r="L334" s="38"/>
      <c r="M334" s="174" t="s">
        <v>1</v>
      </c>
      <c r="N334" s="175" t="s">
        <v>39</v>
      </c>
      <c r="O334" s="76"/>
      <c r="P334" s="176">
        <f>O334*H334</f>
        <v>0</v>
      </c>
      <c r="Q334" s="176">
        <v>0.0074999999999999997</v>
      </c>
      <c r="R334" s="176">
        <f>Q334*H334</f>
        <v>1.2753750000000002</v>
      </c>
      <c r="S334" s="176">
        <v>0</v>
      </c>
      <c r="T334" s="17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78" t="s">
        <v>258</v>
      </c>
      <c r="AT334" s="178" t="s">
        <v>124</v>
      </c>
      <c r="AU334" s="178" t="s">
        <v>81</v>
      </c>
      <c r="AY334" s="18" t="s">
        <v>120</v>
      </c>
      <c r="BE334" s="179">
        <f>IF(N334="základní",J334,0)</f>
        <v>0</v>
      </c>
      <c r="BF334" s="179">
        <f>IF(N334="snížená",J334,0)</f>
        <v>0</v>
      </c>
      <c r="BG334" s="179">
        <f>IF(N334="zákl. přenesená",J334,0)</f>
        <v>0</v>
      </c>
      <c r="BH334" s="179">
        <f>IF(N334="sníž. přenesená",J334,0)</f>
        <v>0</v>
      </c>
      <c r="BI334" s="179">
        <f>IF(N334="nulová",J334,0)</f>
        <v>0</v>
      </c>
      <c r="BJ334" s="18" t="s">
        <v>79</v>
      </c>
      <c r="BK334" s="179">
        <f>ROUND(I334*H334,2)</f>
        <v>0</v>
      </c>
      <c r="BL334" s="18" t="s">
        <v>258</v>
      </c>
      <c r="BM334" s="178" t="s">
        <v>509</v>
      </c>
    </row>
    <row r="335" s="2" customFormat="1" ht="16.5" customHeight="1">
      <c r="A335" s="37"/>
      <c r="B335" s="165"/>
      <c r="C335" s="166" t="s">
        <v>510</v>
      </c>
      <c r="D335" s="166" t="s">
        <v>124</v>
      </c>
      <c r="E335" s="167" t="s">
        <v>511</v>
      </c>
      <c r="F335" s="168" t="s">
        <v>512</v>
      </c>
      <c r="G335" s="169" t="s">
        <v>149</v>
      </c>
      <c r="H335" s="170">
        <v>170.05000000000001</v>
      </c>
      <c r="I335" s="171"/>
      <c r="J335" s="172">
        <f>ROUND(I335*H335,2)</f>
        <v>0</v>
      </c>
      <c r="K335" s="173"/>
      <c r="L335" s="38"/>
      <c r="M335" s="174" t="s">
        <v>1</v>
      </c>
      <c r="N335" s="175" t="s">
        <v>39</v>
      </c>
      <c r="O335" s="76"/>
      <c r="P335" s="176">
        <f>O335*H335</f>
        <v>0</v>
      </c>
      <c r="Q335" s="176">
        <v>0.00050000000000000001</v>
      </c>
      <c r="R335" s="176">
        <f>Q335*H335</f>
        <v>0.085025000000000003</v>
      </c>
      <c r="S335" s="176">
        <v>0</v>
      </c>
      <c r="T335" s="17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78" t="s">
        <v>258</v>
      </c>
      <c r="AT335" s="178" t="s">
        <v>124</v>
      </c>
      <c r="AU335" s="178" t="s">
        <v>81</v>
      </c>
      <c r="AY335" s="18" t="s">
        <v>120</v>
      </c>
      <c r="BE335" s="179">
        <f>IF(N335="základní",J335,0)</f>
        <v>0</v>
      </c>
      <c r="BF335" s="179">
        <f>IF(N335="snížená",J335,0)</f>
        <v>0</v>
      </c>
      <c r="BG335" s="179">
        <f>IF(N335="zákl. přenesená",J335,0)</f>
        <v>0</v>
      </c>
      <c r="BH335" s="179">
        <f>IF(N335="sníž. přenesená",J335,0)</f>
        <v>0</v>
      </c>
      <c r="BI335" s="179">
        <f>IF(N335="nulová",J335,0)</f>
        <v>0</v>
      </c>
      <c r="BJ335" s="18" t="s">
        <v>79</v>
      </c>
      <c r="BK335" s="179">
        <f>ROUND(I335*H335,2)</f>
        <v>0</v>
      </c>
      <c r="BL335" s="18" t="s">
        <v>258</v>
      </c>
      <c r="BM335" s="178" t="s">
        <v>513</v>
      </c>
    </row>
    <row r="336" s="13" customFormat="1">
      <c r="A336" s="13"/>
      <c r="B336" s="180"/>
      <c r="C336" s="13"/>
      <c r="D336" s="181" t="s">
        <v>130</v>
      </c>
      <c r="E336" s="182" t="s">
        <v>1</v>
      </c>
      <c r="F336" s="183" t="s">
        <v>514</v>
      </c>
      <c r="G336" s="13"/>
      <c r="H336" s="184">
        <v>170.05000000000001</v>
      </c>
      <c r="I336" s="185"/>
      <c r="J336" s="13"/>
      <c r="K336" s="13"/>
      <c r="L336" s="180"/>
      <c r="M336" s="186"/>
      <c r="N336" s="187"/>
      <c r="O336" s="187"/>
      <c r="P336" s="187"/>
      <c r="Q336" s="187"/>
      <c r="R336" s="187"/>
      <c r="S336" s="187"/>
      <c r="T336" s="18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2" t="s">
        <v>130</v>
      </c>
      <c r="AU336" s="182" t="s">
        <v>81</v>
      </c>
      <c r="AV336" s="13" t="s">
        <v>81</v>
      </c>
      <c r="AW336" s="13" t="s">
        <v>31</v>
      </c>
      <c r="AX336" s="13" t="s">
        <v>74</v>
      </c>
      <c r="AY336" s="182" t="s">
        <v>120</v>
      </c>
    </row>
    <row r="337" s="14" customFormat="1">
      <c r="A337" s="14"/>
      <c r="B337" s="189"/>
      <c r="C337" s="14"/>
      <c r="D337" s="181" t="s">
        <v>130</v>
      </c>
      <c r="E337" s="190" t="s">
        <v>1</v>
      </c>
      <c r="F337" s="191" t="s">
        <v>132</v>
      </c>
      <c r="G337" s="14"/>
      <c r="H337" s="192">
        <v>170.05000000000001</v>
      </c>
      <c r="I337" s="193"/>
      <c r="J337" s="14"/>
      <c r="K337" s="14"/>
      <c r="L337" s="189"/>
      <c r="M337" s="194"/>
      <c r="N337" s="195"/>
      <c r="O337" s="195"/>
      <c r="P337" s="195"/>
      <c r="Q337" s="195"/>
      <c r="R337" s="195"/>
      <c r="S337" s="195"/>
      <c r="T337" s="19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0" t="s">
        <v>130</v>
      </c>
      <c r="AU337" s="190" t="s">
        <v>81</v>
      </c>
      <c r="AV337" s="14" t="s">
        <v>128</v>
      </c>
      <c r="AW337" s="14" t="s">
        <v>31</v>
      </c>
      <c r="AX337" s="14" t="s">
        <v>79</v>
      </c>
      <c r="AY337" s="190" t="s">
        <v>120</v>
      </c>
    </row>
    <row r="338" s="2" customFormat="1" ht="21.75" customHeight="1">
      <c r="A338" s="37"/>
      <c r="B338" s="165"/>
      <c r="C338" s="197" t="s">
        <v>389</v>
      </c>
      <c r="D338" s="197" t="s">
        <v>140</v>
      </c>
      <c r="E338" s="198" t="s">
        <v>515</v>
      </c>
      <c r="F338" s="199" t="s">
        <v>516</v>
      </c>
      <c r="G338" s="200" t="s">
        <v>149</v>
      </c>
      <c r="H338" s="201">
        <v>205.333</v>
      </c>
      <c r="I338" s="202"/>
      <c r="J338" s="203">
        <f>ROUND(I338*H338,2)</f>
        <v>0</v>
      </c>
      <c r="K338" s="204"/>
      <c r="L338" s="205"/>
      <c r="M338" s="206" t="s">
        <v>1</v>
      </c>
      <c r="N338" s="207" t="s">
        <v>39</v>
      </c>
      <c r="O338" s="76"/>
      <c r="P338" s="176">
        <f>O338*H338</f>
        <v>0</v>
      </c>
      <c r="Q338" s="176">
        <v>0.00155</v>
      </c>
      <c r="R338" s="176">
        <f>Q338*H338</f>
        <v>0.31826614999999997</v>
      </c>
      <c r="S338" s="176">
        <v>0</v>
      </c>
      <c r="T338" s="17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78" t="s">
        <v>389</v>
      </c>
      <c r="AT338" s="178" t="s">
        <v>140</v>
      </c>
      <c r="AU338" s="178" t="s">
        <v>81</v>
      </c>
      <c r="AY338" s="18" t="s">
        <v>120</v>
      </c>
      <c r="BE338" s="179">
        <f>IF(N338="základní",J338,0)</f>
        <v>0</v>
      </c>
      <c r="BF338" s="179">
        <f>IF(N338="snížená",J338,0)</f>
        <v>0</v>
      </c>
      <c r="BG338" s="179">
        <f>IF(N338="zákl. přenesená",J338,0)</f>
        <v>0</v>
      </c>
      <c r="BH338" s="179">
        <f>IF(N338="sníž. přenesená",J338,0)</f>
        <v>0</v>
      </c>
      <c r="BI338" s="179">
        <f>IF(N338="nulová",J338,0)</f>
        <v>0</v>
      </c>
      <c r="BJ338" s="18" t="s">
        <v>79</v>
      </c>
      <c r="BK338" s="179">
        <f>ROUND(I338*H338,2)</f>
        <v>0</v>
      </c>
      <c r="BL338" s="18" t="s">
        <v>258</v>
      </c>
      <c r="BM338" s="178" t="s">
        <v>517</v>
      </c>
    </row>
    <row r="339" s="13" customFormat="1">
      <c r="A339" s="13"/>
      <c r="B339" s="180"/>
      <c r="C339" s="13"/>
      <c r="D339" s="181" t="s">
        <v>130</v>
      </c>
      <c r="E339" s="182" t="s">
        <v>1</v>
      </c>
      <c r="F339" s="183" t="s">
        <v>514</v>
      </c>
      <c r="G339" s="13"/>
      <c r="H339" s="184">
        <v>170.05000000000001</v>
      </c>
      <c r="I339" s="185"/>
      <c r="J339" s="13"/>
      <c r="K339" s="13"/>
      <c r="L339" s="180"/>
      <c r="M339" s="186"/>
      <c r="N339" s="187"/>
      <c r="O339" s="187"/>
      <c r="P339" s="187"/>
      <c r="Q339" s="187"/>
      <c r="R339" s="187"/>
      <c r="S339" s="187"/>
      <c r="T339" s="18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2" t="s">
        <v>130</v>
      </c>
      <c r="AU339" s="182" t="s">
        <v>81</v>
      </c>
      <c r="AV339" s="13" t="s">
        <v>81</v>
      </c>
      <c r="AW339" s="13" t="s">
        <v>31</v>
      </c>
      <c r="AX339" s="13" t="s">
        <v>74</v>
      </c>
      <c r="AY339" s="182" t="s">
        <v>120</v>
      </c>
    </row>
    <row r="340" s="13" customFormat="1">
      <c r="A340" s="13"/>
      <c r="B340" s="180"/>
      <c r="C340" s="13"/>
      <c r="D340" s="181" t="s">
        <v>130</v>
      </c>
      <c r="E340" s="182" t="s">
        <v>1</v>
      </c>
      <c r="F340" s="183" t="s">
        <v>518</v>
      </c>
      <c r="G340" s="13"/>
      <c r="H340" s="184">
        <v>8.5</v>
      </c>
      <c r="I340" s="185"/>
      <c r="J340" s="13"/>
      <c r="K340" s="13"/>
      <c r="L340" s="180"/>
      <c r="M340" s="186"/>
      <c r="N340" s="187"/>
      <c r="O340" s="187"/>
      <c r="P340" s="187"/>
      <c r="Q340" s="187"/>
      <c r="R340" s="187"/>
      <c r="S340" s="187"/>
      <c r="T340" s="18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2" t="s">
        <v>130</v>
      </c>
      <c r="AU340" s="182" t="s">
        <v>81</v>
      </c>
      <c r="AV340" s="13" t="s">
        <v>81</v>
      </c>
      <c r="AW340" s="13" t="s">
        <v>31</v>
      </c>
      <c r="AX340" s="13" t="s">
        <v>74</v>
      </c>
      <c r="AY340" s="182" t="s">
        <v>120</v>
      </c>
    </row>
    <row r="341" s="14" customFormat="1">
      <c r="A341" s="14"/>
      <c r="B341" s="189"/>
      <c r="C341" s="14"/>
      <c r="D341" s="181" t="s">
        <v>130</v>
      </c>
      <c r="E341" s="190" t="s">
        <v>1</v>
      </c>
      <c r="F341" s="191" t="s">
        <v>132</v>
      </c>
      <c r="G341" s="14"/>
      <c r="H341" s="192">
        <v>178.55000000000001</v>
      </c>
      <c r="I341" s="193"/>
      <c r="J341" s="14"/>
      <c r="K341" s="14"/>
      <c r="L341" s="189"/>
      <c r="M341" s="194"/>
      <c r="N341" s="195"/>
      <c r="O341" s="195"/>
      <c r="P341" s="195"/>
      <c r="Q341" s="195"/>
      <c r="R341" s="195"/>
      <c r="S341" s="195"/>
      <c r="T341" s="19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0" t="s">
        <v>130</v>
      </c>
      <c r="AU341" s="190" t="s">
        <v>81</v>
      </c>
      <c r="AV341" s="14" t="s">
        <v>128</v>
      </c>
      <c r="AW341" s="14" t="s">
        <v>31</v>
      </c>
      <c r="AX341" s="14" t="s">
        <v>79</v>
      </c>
      <c r="AY341" s="190" t="s">
        <v>120</v>
      </c>
    </row>
    <row r="342" s="13" customFormat="1">
      <c r="A342" s="13"/>
      <c r="B342" s="180"/>
      <c r="C342" s="13"/>
      <c r="D342" s="181" t="s">
        <v>130</v>
      </c>
      <c r="E342" s="13"/>
      <c r="F342" s="183" t="s">
        <v>519</v>
      </c>
      <c r="G342" s="13"/>
      <c r="H342" s="184">
        <v>205.333</v>
      </c>
      <c r="I342" s="185"/>
      <c r="J342" s="13"/>
      <c r="K342" s="13"/>
      <c r="L342" s="180"/>
      <c r="M342" s="186"/>
      <c r="N342" s="187"/>
      <c r="O342" s="187"/>
      <c r="P342" s="187"/>
      <c r="Q342" s="187"/>
      <c r="R342" s="187"/>
      <c r="S342" s="187"/>
      <c r="T342" s="18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2" t="s">
        <v>130</v>
      </c>
      <c r="AU342" s="182" t="s">
        <v>81</v>
      </c>
      <c r="AV342" s="13" t="s">
        <v>81</v>
      </c>
      <c r="AW342" s="13" t="s">
        <v>3</v>
      </c>
      <c r="AX342" s="13" t="s">
        <v>79</v>
      </c>
      <c r="AY342" s="182" t="s">
        <v>120</v>
      </c>
    </row>
    <row r="343" s="2" customFormat="1" ht="16.5" customHeight="1">
      <c r="A343" s="37"/>
      <c r="B343" s="165"/>
      <c r="C343" s="166" t="s">
        <v>520</v>
      </c>
      <c r="D343" s="166" t="s">
        <v>124</v>
      </c>
      <c r="E343" s="167" t="s">
        <v>521</v>
      </c>
      <c r="F343" s="168" t="s">
        <v>522</v>
      </c>
      <c r="G343" s="169" t="s">
        <v>295</v>
      </c>
      <c r="H343" s="170">
        <v>14.699999999999999</v>
      </c>
      <c r="I343" s="171"/>
      <c r="J343" s="172">
        <f>ROUND(I343*H343,2)</f>
        <v>0</v>
      </c>
      <c r="K343" s="173"/>
      <c r="L343" s="38"/>
      <c r="M343" s="174" t="s">
        <v>1</v>
      </c>
      <c r="N343" s="175" t="s">
        <v>39</v>
      </c>
      <c r="O343" s="76"/>
      <c r="P343" s="176">
        <f>O343*H343</f>
        <v>0</v>
      </c>
      <c r="Q343" s="176">
        <v>0</v>
      </c>
      <c r="R343" s="176">
        <f>Q343*H343</f>
        <v>0</v>
      </c>
      <c r="S343" s="176">
        <v>0</v>
      </c>
      <c r="T343" s="17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78" t="s">
        <v>258</v>
      </c>
      <c r="AT343" s="178" t="s">
        <v>124</v>
      </c>
      <c r="AU343" s="178" t="s">
        <v>81</v>
      </c>
      <c r="AY343" s="18" t="s">
        <v>120</v>
      </c>
      <c r="BE343" s="179">
        <f>IF(N343="základní",J343,0)</f>
        <v>0</v>
      </c>
      <c r="BF343" s="179">
        <f>IF(N343="snížená",J343,0)</f>
        <v>0</v>
      </c>
      <c r="BG343" s="179">
        <f>IF(N343="zákl. přenesená",J343,0)</f>
        <v>0</v>
      </c>
      <c r="BH343" s="179">
        <f>IF(N343="sníž. přenesená",J343,0)</f>
        <v>0</v>
      </c>
      <c r="BI343" s="179">
        <f>IF(N343="nulová",J343,0)</f>
        <v>0</v>
      </c>
      <c r="BJ343" s="18" t="s">
        <v>79</v>
      </c>
      <c r="BK343" s="179">
        <f>ROUND(I343*H343,2)</f>
        <v>0</v>
      </c>
      <c r="BL343" s="18" t="s">
        <v>258</v>
      </c>
      <c r="BM343" s="178" t="s">
        <v>523</v>
      </c>
    </row>
    <row r="344" s="13" customFormat="1">
      <c r="A344" s="13"/>
      <c r="B344" s="180"/>
      <c r="C344" s="13"/>
      <c r="D344" s="181" t="s">
        <v>130</v>
      </c>
      <c r="E344" s="182" t="s">
        <v>1</v>
      </c>
      <c r="F344" s="183" t="s">
        <v>524</v>
      </c>
      <c r="G344" s="13"/>
      <c r="H344" s="184">
        <v>13</v>
      </c>
      <c r="I344" s="185"/>
      <c r="J344" s="13"/>
      <c r="K344" s="13"/>
      <c r="L344" s="180"/>
      <c r="M344" s="186"/>
      <c r="N344" s="187"/>
      <c r="O344" s="187"/>
      <c r="P344" s="187"/>
      <c r="Q344" s="187"/>
      <c r="R344" s="187"/>
      <c r="S344" s="187"/>
      <c r="T344" s="18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2" t="s">
        <v>130</v>
      </c>
      <c r="AU344" s="182" t="s">
        <v>81</v>
      </c>
      <c r="AV344" s="13" t="s">
        <v>81</v>
      </c>
      <c r="AW344" s="13" t="s">
        <v>31</v>
      </c>
      <c r="AX344" s="13" t="s">
        <v>74</v>
      </c>
      <c r="AY344" s="182" t="s">
        <v>120</v>
      </c>
    </row>
    <row r="345" s="13" customFormat="1">
      <c r="A345" s="13"/>
      <c r="B345" s="180"/>
      <c r="C345" s="13"/>
      <c r="D345" s="181" t="s">
        <v>130</v>
      </c>
      <c r="E345" s="182" t="s">
        <v>1</v>
      </c>
      <c r="F345" s="183" t="s">
        <v>525</v>
      </c>
      <c r="G345" s="13"/>
      <c r="H345" s="184">
        <v>1.7</v>
      </c>
      <c r="I345" s="185"/>
      <c r="J345" s="13"/>
      <c r="K345" s="13"/>
      <c r="L345" s="180"/>
      <c r="M345" s="186"/>
      <c r="N345" s="187"/>
      <c r="O345" s="187"/>
      <c r="P345" s="187"/>
      <c r="Q345" s="187"/>
      <c r="R345" s="187"/>
      <c r="S345" s="187"/>
      <c r="T345" s="18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2" t="s">
        <v>130</v>
      </c>
      <c r="AU345" s="182" t="s">
        <v>81</v>
      </c>
      <c r="AV345" s="13" t="s">
        <v>81</v>
      </c>
      <c r="AW345" s="13" t="s">
        <v>31</v>
      </c>
      <c r="AX345" s="13" t="s">
        <v>74</v>
      </c>
      <c r="AY345" s="182" t="s">
        <v>120</v>
      </c>
    </row>
    <row r="346" s="14" customFormat="1">
      <c r="A346" s="14"/>
      <c r="B346" s="189"/>
      <c r="C346" s="14"/>
      <c r="D346" s="181" t="s">
        <v>130</v>
      </c>
      <c r="E346" s="190" t="s">
        <v>1</v>
      </c>
      <c r="F346" s="191" t="s">
        <v>132</v>
      </c>
      <c r="G346" s="14"/>
      <c r="H346" s="192">
        <v>14.699999999999999</v>
      </c>
      <c r="I346" s="193"/>
      <c r="J346" s="14"/>
      <c r="K346" s="14"/>
      <c r="L346" s="189"/>
      <c r="M346" s="194"/>
      <c r="N346" s="195"/>
      <c r="O346" s="195"/>
      <c r="P346" s="195"/>
      <c r="Q346" s="195"/>
      <c r="R346" s="195"/>
      <c r="S346" s="195"/>
      <c r="T346" s="19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0" t="s">
        <v>130</v>
      </c>
      <c r="AU346" s="190" t="s">
        <v>81</v>
      </c>
      <c r="AV346" s="14" t="s">
        <v>128</v>
      </c>
      <c r="AW346" s="14" t="s">
        <v>31</v>
      </c>
      <c r="AX346" s="14" t="s">
        <v>79</v>
      </c>
      <c r="AY346" s="190" t="s">
        <v>120</v>
      </c>
    </row>
    <row r="347" s="2" customFormat="1" ht="16.5" customHeight="1">
      <c r="A347" s="37"/>
      <c r="B347" s="165"/>
      <c r="C347" s="197" t="s">
        <v>526</v>
      </c>
      <c r="D347" s="197" t="s">
        <v>140</v>
      </c>
      <c r="E347" s="198" t="s">
        <v>527</v>
      </c>
      <c r="F347" s="199" t="s">
        <v>528</v>
      </c>
      <c r="G347" s="200" t="s">
        <v>295</v>
      </c>
      <c r="H347" s="201">
        <v>14.994</v>
      </c>
      <c r="I347" s="202"/>
      <c r="J347" s="203">
        <f>ROUND(I347*H347,2)</f>
        <v>0</v>
      </c>
      <c r="K347" s="204"/>
      <c r="L347" s="205"/>
      <c r="M347" s="206" t="s">
        <v>1</v>
      </c>
      <c r="N347" s="207" t="s">
        <v>39</v>
      </c>
      <c r="O347" s="76"/>
      <c r="P347" s="176">
        <f>O347*H347</f>
        <v>0</v>
      </c>
      <c r="Q347" s="176">
        <v>0.00016000000000000001</v>
      </c>
      <c r="R347" s="176">
        <f>Q347*H347</f>
        <v>0.0023990400000000003</v>
      </c>
      <c r="S347" s="176">
        <v>0</v>
      </c>
      <c r="T347" s="17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78" t="s">
        <v>389</v>
      </c>
      <c r="AT347" s="178" t="s">
        <v>140</v>
      </c>
      <c r="AU347" s="178" t="s">
        <v>81</v>
      </c>
      <c r="AY347" s="18" t="s">
        <v>120</v>
      </c>
      <c r="BE347" s="179">
        <f>IF(N347="základní",J347,0)</f>
        <v>0</v>
      </c>
      <c r="BF347" s="179">
        <f>IF(N347="snížená",J347,0)</f>
        <v>0</v>
      </c>
      <c r="BG347" s="179">
        <f>IF(N347="zákl. přenesená",J347,0)</f>
        <v>0</v>
      </c>
      <c r="BH347" s="179">
        <f>IF(N347="sníž. přenesená",J347,0)</f>
        <v>0</v>
      </c>
      <c r="BI347" s="179">
        <f>IF(N347="nulová",J347,0)</f>
        <v>0</v>
      </c>
      <c r="BJ347" s="18" t="s">
        <v>79</v>
      </c>
      <c r="BK347" s="179">
        <f>ROUND(I347*H347,2)</f>
        <v>0</v>
      </c>
      <c r="BL347" s="18" t="s">
        <v>258</v>
      </c>
      <c r="BM347" s="178" t="s">
        <v>529</v>
      </c>
    </row>
    <row r="348" s="13" customFormat="1">
      <c r="A348" s="13"/>
      <c r="B348" s="180"/>
      <c r="C348" s="13"/>
      <c r="D348" s="181" t="s">
        <v>130</v>
      </c>
      <c r="E348" s="182" t="s">
        <v>1</v>
      </c>
      <c r="F348" s="183" t="s">
        <v>530</v>
      </c>
      <c r="G348" s="13"/>
      <c r="H348" s="184">
        <v>14.699999999999999</v>
      </c>
      <c r="I348" s="185"/>
      <c r="J348" s="13"/>
      <c r="K348" s="13"/>
      <c r="L348" s="180"/>
      <c r="M348" s="186"/>
      <c r="N348" s="187"/>
      <c r="O348" s="187"/>
      <c r="P348" s="187"/>
      <c r="Q348" s="187"/>
      <c r="R348" s="187"/>
      <c r="S348" s="187"/>
      <c r="T348" s="18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2" t="s">
        <v>130</v>
      </c>
      <c r="AU348" s="182" t="s">
        <v>81</v>
      </c>
      <c r="AV348" s="13" t="s">
        <v>81</v>
      </c>
      <c r="AW348" s="13" t="s">
        <v>31</v>
      </c>
      <c r="AX348" s="13" t="s">
        <v>74</v>
      </c>
      <c r="AY348" s="182" t="s">
        <v>120</v>
      </c>
    </row>
    <row r="349" s="14" customFormat="1">
      <c r="A349" s="14"/>
      <c r="B349" s="189"/>
      <c r="C349" s="14"/>
      <c r="D349" s="181" t="s">
        <v>130</v>
      </c>
      <c r="E349" s="190" t="s">
        <v>1</v>
      </c>
      <c r="F349" s="191" t="s">
        <v>132</v>
      </c>
      <c r="G349" s="14"/>
      <c r="H349" s="192">
        <v>14.699999999999999</v>
      </c>
      <c r="I349" s="193"/>
      <c r="J349" s="14"/>
      <c r="K349" s="14"/>
      <c r="L349" s="189"/>
      <c r="M349" s="194"/>
      <c r="N349" s="195"/>
      <c r="O349" s="195"/>
      <c r="P349" s="195"/>
      <c r="Q349" s="195"/>
      <c r="R349" s="195"/>
      <c r="S349" s="195"/>
      <c r="T349" s="19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0" t="s">
        <v>130</v>
      </c>
      <c r="AU349" s="190" t="s">
        <v>81</v>
      </c>
      <c r="AV349" s="14" t="s">
        <v>128</v>
      </c>
      <c r="AW349" s="14" t="s">
        <v>31</v>
      </c>
      <c r="AX349" s="14" t="s">
        <v>79</v>
      </c>
      <c r="AY349" s="190" t="s">
        <v>120</v>
      </c>
    </row>
    <row r="350" s="13" customFormat="1">
      <c r="A350" s="13"/>
      <c r="B350" s="180"/>
      <c r="C350" s="13"/>
      <c r="D350" s="181" t="s">
        <v>130</v>
      </c>
      <c r="E350" s="13"/>
      <c r="F350" s="183" t="s">
        <v>531</v>
      </c>
      <c r="G350" s="13"/>
      <c r="H350" s="184">
        <v>14.994</v>
      </c>
      <c r="I350" s="185"/>
      <c r="J350" s="13"/>
      <c r="K350" s="13"/>
      <c r="L350" s="180"/>
      <c r="M350" s="186"/>
      <c r="N350" s="187"/>
      <c r="O350" s="187"/>
      <c r="P350" s="187"/>
      <c r="Q350" s="187"/>
      <c r="R350" s="187"/>
      <c r="S350" s="187"/>
      <c r="T350" s="18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2" t="s">
        <v>130</v>
      </c>
      <c r="AU350" s="182" t="s">
        <v>81</v>
      </c>
      <c r="AV350" s="13" t="s">
        <v>81</v>
      </c>
      <c r="AW350" s="13" t="s">
        <v>3</v>
      </c>
      <c r="AX350" s="13" t="s">
        <v>79</v>
      </c>
      <c r="AY350" s="182" t="s">
        <v>120</v>
      </c>
    </row>
    <row r="351" s="2" customFormat="1" ht="16.5" customHeight="1">
      <c r="A351" s="37"/>
      <c r="B351" s="165"/>
      <c r="C351" s="166" t="s">
        <v>532</v>
      </c>
      <c r="D351" s="166" t="s">
        <v>124</v>
      </c>
      <c r="E351" s="167" t="s">
        <v>533</v>
      </c>
      <c r="F351" s="168" t="s">
        <v>534</v>
      </c>
      <c r="G351" s="169" t="s">
        <v>295</v>
      </c>
      <c r="H351" s="170">
        <v>85</v>
      </c>
      <c r="I351" s="171"/>
      <c r="J351" s="172">
        <f>ROUND(I351*H351,2)</f>
        <v>0</v>
      </c>
      <c r="K351" s="173"/>
      <c r="L351" s="38"/>
      <c r="M351" s="174" t="s">
        <v>1</v>
      </c>
      <c r="N351" s="175" t="s">
        <v>39</v>
      </c>
      <c r="O351" s="76"/>
      <c r="P351" s="176">
        <f>O351*H351</f>
        <v>0</v>
      </c>
      <c r="Q351" s="176">
        <v>0</v>
      </c>
      <c r="R351" s="176">
        <f>Q351*H351</f>
        <v>0</v>
      </c>
      <c r="S351" s="176">
        <v>0</v>
      </c>
      <c r="T351" s="17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78" t="s">
        <v>258</v>
      </c>
      <c r="AT351" s="178" t="s">
        <v>124</v>
      </c>
      <c r="AU351" s="178" t="s">
        <v>81</v>
      </c>
      <c r="AY351" s="18" t="s">
        <v>120</v>
      </c>
      <c r="BE351" s="179">
        <f>IF(N351="základní",J351,0)</f>
        <v>0</v>
      </c>
      <c r="BF351" s="179">
        <f>IF(N351="snížená",J351,0)</f>
        <v>0</v>
      </c>
      <c r="BG351" s="179">
        <f>IF(N351="zákl. přenesená",J351,0)</f>
        <v>0</v>
      </c>
      <c r="BH351" s="179">
        <f>IF(N351="sníž. přenesená",J351,0)</f>
        <v>0</v>
      </c>
      <c r="BI351" s="179">
        <f>IF(N351="nulová",J351,0)</f>
        <v>0</v>
      </c>
      <c r="BJ351" s="18" t="s">
        <v>79</v>
      </c>
      <c r="BK351" s="179">
        <f>ROUND(I351*H351,2)</f>
        <v>0</v>
      </c>
      <c r="BL351" s="18" t="s">
        <v>258</v>
      </c>
      <c r="BM351" s="178" t="s">
        <v>535</v>
      </c>
    </row>
    <row r="352" s="15" customFormat="1">
      <c r="A352" s="15"/>
      <c r="B352" s="208"/>
      <c r="C352" s="15"/>
      <c r="D352" s="181" t="s">
        <v>130</v>
      </c>
      <c r="E352" s="209" t="s">
        <v>1</v>
      </c>
      <c r="F352" s="210" t="s">
        <v>536</v>
      </c>
      <c r="G352" s="15"/>
      <c r="H352" s="209" t="s">
        <v>1</v>
      </c>
      <c r="I352" s="211"/>
      <c r="J352" s="15"/>
      <c r="K352" s="15"/>
      <c r="L352" s="208"/>
      <c r="M352" s="212"/>
      <c r="N352" s="213"/>
      <c r="O352" s="213"/>
      <c r="P352" s="213"/>
      <c r="Q352" s="213"/>
      <c r="R352" s="213"/>
      <c r="S352" s="213"/>
      <c r="T352" s="21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09" t="s">
        <v>130</v>
      </c>
      <c r="AU352" s="209" t="s">
        <v>81</v>
      </c>
      <c r="AV352" s="15" t="s">
        <v>79</v>
      </c>
      <c r="AW352" s="15" t="s">
        <v>31</v>
      </c>
      <c r="AX352" s="15" t="s">
        <v>74</v>
      </c>
      <c r="AY352" s="209" t="s">
        <v>120</v>
      </c>
    </row>
    <row r="353" s="13" customFormat="1">
      <c r="A353" s="13"/>
      <c r="B353" s="180"/>
      <c r="C353" s="13"/>
      <c r="D353" s="181" t="s">
        <v>130</v>
      </c>
      <c r="E353" s="182" t="s">
        <v>1</v>
      </c>
      <c r="F353" s="183" t="s">
        <v>537</v>
      </c>
      <c r="G353" s="13"/>
      <c r="H353" s="184">
        <v>85</v>
      </c>
      <c r="I353" s="185"/>
      <c r="J353" s="13"/>
      <c r="K353" s="13"/>
      <c r="L353" s="180"/>
      <c r="M353" s="186"/>
      <c r="N353" s="187"/>
      <c r="O353" s="187"/>
      <c r="P353" s="187"/>
      <c r="Q353" s="187"/>
      <c r="R353" s="187"/>
      <c r="S353" s="187"/>
      <c r="T353" s="18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2" t="s">
        <v>130</v>
      </c>
      <c r="AU353" s="182" t="s">
        <v>81</v>
      </c>
      <c r="AV353" s="13" t="s">
        <v>81</v>
      </c>
      <c r="AW353" s="13" t="s">
        <v>31</v>
      </c>
      <c r="AX353" s="13" t="s">
        <v>74</v>
      </c>
      <c r="AY353" s="182" t="s">
        <v>120</v>
      </c>
    </row>
    <row r="354" s="14" customFormat="1">
      <c r="A354" s="14"/>
      <c r="B354" s="189"/>
      <c r="C354" s="14"/>
      <c r="D354" s="181" t="s">
        <v>130</v>
      </c>
      <c r="E354" s="190" t="s">
        <v>1</v>
      </c>
      <c r="F354" s="191" t="s">
        <v>132</v>
      </c>
      <c r="G354" s="14"/>
      <c r="H354" s="192">
        <v>85</v>
      </c>
      <c r="I354" s="193"/>
      <c r="J354" s="14"/>
      <c r="K354" s="14"/>
      <c r="L354" s="189"/>
      <c r="M354" s="194"/>
      <c r="N354" s="195"/>
      <c r="O354" s="195"/>
      <c r="P354" s="195"/>
      <c r="Q354" s="195"/>
      <c r="R354" s="195"/>
      <c r="S354" s="195"/>
      <c r="T354" s="19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0" t="s">
        <v>130</v>
      </c>
      <c r="AU354" s="190" t="s">
        <v>81</v>
      </c>
      <c r="AV354" s="14" t="s">
        <v>128</v>
      </c>
      <c r="AW354" s="14" t="s">
        <v>31</v>
      </c>
      <c r="AX354" s="14" t="s">
        <v>79</v>
      </c>
      <c r="AY354" s="190" t="s">
        <v>120</v>
      </c>
    </row>
    <row r="355" s="2" customFormat="1" ht="21.75" customHeight="1">
      <c r="A355" s="37"/>
      <c r="B355" s="165"/>
      <c r="C355" s="166" t="s">
        <v>538</v>
      </c>
      <c r="D355" s="166" t="s">
        <v>124</v>
      </c>
      <c r="E355" s="167" t="s">
        <v>539</v>
      </c>
      <c r="F355" s="168" t="s">
        <v>540</v>
      </c>
      <c r="G355" s="169" t="s">
        <v>420</v>
      </c>
      <c r="H355" s="215"/>
      <c r="I355" s="171"/>
      <c r="J355" s="172">
        <f>ROUND(I355*H355,2)</f>
        <v>0</v>
      </c>
      <c r="K355" s="173"/>
      <c r="L355" s="38"/>
      <c r="M355" s="174" t="s">
        <v>1</v>
      </c>
      <c r="N355" s="175" t="s">
        <v>39</v>
      </c>
      <c r="O355" s="76"/>
      <c r="P355" s="176">
        <f>O355*H355</f>
        <v>0</v>
      </c>
      <c r="Q355" s="176">
        <v>0</v>
      </c>
      <c r="R355" s="176">
        <f>Q355*H355</f>
        <v>0</v>
      </c>
      <c r="S355" s="176">
        <v>0</v>
      </c>
      <c r="T355" s="17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78" t="s">
        <v>258</v>
      </c>
      <c r="AT355" s="178" t="s">
        <v>124</v>
      </c>
      <c r="AU355" s="178" t="s">
        <v>81</v>
      </c>
      <c r="AY355" s="18" t="s">
        <v>120</v>
      </c>
      <c r="BE355" s="179">
        <f>IF(N355="základní",J355,0)</f>
        <v>0</v>
      </c>
      <c r="BF355" s="179">
        <f>IF(N355="snížená",J355,0)</f>
        <v>0</v>
      </c>
      <c r="BG355" s="179">
        <f>IF(N355="zákl. přenesená",J355,0)</f>
        <v>0</v>
      </c>
      <c r="BH355" s="179">
        <f>IF(N355="sníž. přenesená",J355,0)</f>
        <v>0</v>
      </c>
      <c r="BI355" s="179">
        <f>IF(N355="nulová",J355,0)</f>
        <v>0</v>
      </c>
      <c r="BJ355" s="18" t="s">
        <v>79</v>
      </c>
      <c r="BK355" s="179">
        <f>ROUND(I355*H355,2)</f>
        <v>0</v>
      </c>
      <c r="BL355" s="18" t="s">
        <v>258</v>
      </c>
      <c r="BM355" s="178" t="s">
        <v>541</v>
      </c>
    </row>
    <row r="356" s="12" customFormat="1" ht="22.8" customHeight="1">
      <c r="A356" s="12"/>
      <c r="B356" s="152"/>
      <c r="C356" s="12"/>
      <c r="D356" s="153" t="s">
        <v>73</v>
      </c>
      <c r="E356" s="163" t="s">
        <v>542</v>
      </c>
      <c r="F356" s="163" t="s">
        <v>543</v>
      </c>
      <c r="G356" s="12"/>
      <c r="H356" s="12"/>
      <c r="I356" s="155"/>
      <c r="J356" s="164">
        <f>BK356</f>
        <v>0</v>
      </c>
      <c r="K356" s="12"/>
      <c r="L356" s="152"/>
      <c r="M356" s="157"/>
      <c r="N356" s="158"/>
      <c r="O356" s="158"/>
      <c r="P356" s="159">
        <f>SUM(P357:P374)</f>
        <v>0</v>
      </c>
      <c r="Q356" s="158"/>
      <c r="R356" s="159">
        <f>SUM(R357:R374)</f>
        <v>0.51650059999999998</v>
      </c>
      <c r="S356" s="158"/>
      <c r="T356" s="160">
        <f>SUM(T357:T374)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53" t="s">
        <v>81</v>
      </c>
      <c r="AT356" s="161" t="s">
        <v>73</v>
      </c>
      <c r="AU356" s="161" t="s">
        <v>79</v>
      </c>
      <c r="AY356" s="153" t="s">
        <v>120</v>
      </c>
      <c r="BK356" s="162">
        <f>SUM(BK357:BK374)</f>
        <v>0</v>
      </c>
    </row>
    <row r="357" s="2" customFormat="1" ht="21.75" customHeight="1">
      <c r="A357" s="37"/>
      <c r="B357" s="165"/>
      <c r="C357" s="166" t="s">
        <v>544</v>
      </c>
      <c r="D357" s="166" t="s">
        <v>124</v>
      </c>
      <c r="E357" s="167" t="s">
        <v>545</v>
      </c>
      <c r="F357" s="168" t="s">
        <v>546</v>
      </c>
      <c r="G357" s="169" t="s">
        <v>149</v>
      </c>
      <c r="H357" s="170">
        <v>426.86000000000001</v>
      </c>
      <c r="I357" s="171"/>
      <c r="J357" s="172">
        <f>ROUND(I357*H357,2)</f>
        <v>0</v>
      </c>
      <c r="K357" s="173"/>
      <c r="L357" s="38"/>
      <c r="M357" s="174" t="s">
        <v>1</v>
      </c>
      <c r="N357" s="175" t="s">
        <v>39</v>
      </c>
      <c r="O357" s="76"/>
      <c r="P357" s="176">
        <f>O357*H357</f>
        <v>0</v>
      </c>
      <c r="Q357" s="176">
        <v>0</v>
      </c>
      <c r="R357" s="176">
        <f>Q357*H357</f>
        <v>0</v>
      </c>
      <c r="S357" s="176">
        <v>0</v>
      </c>
      <c r="T357" s="17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78" t="s">
        <v>258</v>
      </c>
      <c r="AT357" s="178" t="s">
        <v>124</v>
      </c>
      <c r="AU357" s="178" t="s">
        <v>81</v>
      </c>
      <c r="AY357" s="18" t="s">
        <v>120</v>
      </c>
      <c r="BE357" s="179">
        <f>IF(N357="základní",J357,0)</f>
        <v>0</v>
      </c>
      <c r="BF357" s="179">
        <f>IF(N357="snížená",J357,0)</f>
        <v>0</v>
      </c>
      <c r="BG357" s="179">
        <f>IF(N357="zákl. přenesená",J357,0)</f>
        <v>0</v>
      </c>
      <c r="BH357" s="179">
        <f>IF(N357="sníž. přenesená",J357,0)</f>
        <v>0</v>
      </c>
      <c r="BI357" s="179">
        <f>IF(N357="nulová",J357,0)</f>
        <v>0</v>
      </c>
      <c r="BJ357" s="18" t="s">
        <v>79</v>
      </c>
      <c r="BK357" s="179">
        <f>ROUND(I357*H357,2)</f>
        <v>0</v>
      </c>
      <c r="BL357" s="18" t="s">
        <v>258</v>
      </c>
      <c r="BM357" s="178" t="s">
        <v>547</v>
      </c>
    </row>
    <row r="358" s="2" customFormat="1" ht="16.5" customHeight="1">
      <c r="A358" s="37"/>
      <c r="B358" s="165"/>
      <c r="C358" s="166" t="s">
        <v>548</v>
      </c>
      <c r="D358" s="166" t="s">
        <v>124</v>
      </c>
      <c r="E358" s="167" t="s">
        <v>549</v>
      </c>
      <c r="F358" s="168" t="s">
        <v>550</v>
      </c>
      <c r="G358" s="169" t="s">
        <v>149</v>
      </c>
      <c r="H358" s="170">
        <v>426.86000000000001</v>
      </c>
      <c r="I358" s="171"/>
      <c r="J358" s="172">
        <f>ROUND(I358*H358,2)</f>
        <v>0</v>
      </c>
      <c r="K358" s="173"/>
      <c r="L358" s="38"/>
      <c r="M358" s="174" t="s">
        <v>1</v>
      </c>
      <c r="N358" s="175" t="s">
        <v>39</v>
      </c>
      <c r="O358" s="76"/>
      <c r="P358" s="176">
        <f>O358*H358</f>
        <v>0</v>
      </c>
      <c r="Q358" s="176">
        <v>0</v>
      </c>
      <c r="R358" s="176">
        <f>Q358*H358</f>
        <v>0</v>
      </c>
      <c r="S358" s="176">
        <v>0</v>
      </c>
      <c r="T358" s="17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78" t="s">
        <v>258</v>
      </c>
      <c r="AT358" s="178" t="s">
        <v>124</v>
      </c>
      <c r="AU358" s="178" t="s">
        <v>81</v>
      </c>
      <c r="AY358" s="18" t="s">
        <v>120</v>
      </c>
      <c r="BE358" s="179">
        <f>IF(N358="základní",J358,0)</f>
        <v>0</v>
      </c>
      <c r="BF358" s="179">
        <f>IF(N358="snížená",J358,0)</f>
        <v>0</v>
      </c>
      <c r="BG358" s="179">
        <f>IF(N358="zákl. přenesená",J358,0)</f>
        <v>0</v>
      </c>
      <c r="BH358" s="179">
        <f>IF(N358="sníž. přenesená",J358,0)</f>
        <v>0</v>
      </c>
      <c r="BI358" s="179">
        <f>IF(N358="nulová",J358,0)</f>
        <v>0</v>
      </c>
      <c r="BJ358" s="18" t="s">
        <v>79</v>
      </c>
      <c r="BK358" s="179">
        <f>ROUND(I358*H358,2)</f>
        <v>0</v>
      </c>
      <c r="BL358" s="18" t="s">
        <v>258</v>
      </c>
      <c r="BM358" s="178" t="s">
        <v>551</v>
      </c>
    </row>
    <row r="359" s="2" customFormat="1" ht="21.75" customHeight="1">
      <c r="A359" s="37"/>
      <c r="B359" s="165"/>
      <c r="C359" s="166" t="s">
        <v>552</v>
      </c>
      <c r="D359" s="166" t="s">
        <v>124</v>
      </c>
      <c r="E359" s="167" t="s">
        <v>553</v>
      </c>
      <c r="F359" s="168" t="s">
        <v>554</v>
      </c>
      <c r="G359" s="169" t="s">
        <v>149</v>
      </c>
      <c r="H359" s="170">
        <v>426.86000000000001</v>
      </c>
      <c r="I359" s="171"/>
      <c r="J359" s="172">
        <f>ROUND(I359*H359,2)</f>
        <v>0</v>
      </c>
      <c r="K359" s="173"/>
      <c r="L359" s="38"/>
      <c r="M359" s="174" t="s">
        <v>1</v>
      </c>
      <c r="N359" s="175" t="s">
        <v>39</v>
      </c>
      <c r="O359" s="76"/>
      <c r="P359" s="176">
        <f>O359*H359</f>
        <v>0</v>
      </c>
      <c r="Q359" s="176">
        <v>0.00021000000000000001</v>
      </c>
      <c r="R359" s="176">
        <f>Q359*H359</f>
        <v>0.089640600000000001</v>
      </c>
      <c r="S359" s="176">
        <v>0</v>
      </c>
      <c r="T359" s="17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78" t="s">
        <v>258</v>
      </c>
      <c r="AT359" s="178" t="s">
        <v>124</v>
      </c>
      <c r="AU359" s="178" t="s">
        <v>81</v>
      </c>
      <c r="AY359" s="18" t="s">
        <v>120</v>
      </c>
      <c r="BE359" s="179">
        <f>IF(N359="základní",J359,0)</f>
        <v>0</v>
      </c>
      <c r="BF359" s="179">
        <f>IF(N359="snížená",J359,0)</f>
        <v>0</v>
      </c>
      <c r="BG359" s="179">
        <f>IF(N359="zákl. přenesená",J359,0)</f>
        <v>0</v>
      </c>
      <c r="BH359" s="179">
        <f>IF(N359="sníž. přenesená",J359,0)</f>
        <v>0</v>
      </c>
      <c r="BI359" s="179">
        <f>IF(N359="nulová",J359,0)</f>
        <v>0</v>
      </c>
      <c r="BJ359" s="18" t="s">
        <v>79</v>
      </c>
      <c r="BK359" s="179">
        <f>ROUND(I359*H359,2)</f>
        <v>0</v>
      </c>
      <c r="BL359" s="18" t="s">
        <v>258</v>
      </c>
      <c r="BM359" s="178" t="s">
        <v>555</v>
      </c>
    </row>
    <row r="360" s="2" customFormat="1" ht="33" customHeight="1">
      <c r="A360" s="37"/>
      <c r="B360" s="165"/>
      <c r="C360" s="166" t="s">
        <v>556</v>
      </c>
      <c r="D360" s="166" t="s">
        <v>124</v>
      </c>
      <c r="E360" s="167" t="s">
        <v>557</v>
      </c>
      <c r="F360" s="168" t="s">
        <v>558</v>
      </c>
      <c r="G360" s="169" t="s">
        <v>149</v>
      </c>
      <c r="H360" s="170">
        <v>426.86000000000001</v>
      </c>
      <c r="I360" s="171"/>
      <c r="J360" s="172">
        <f>ROUND(I360*H360,2)</f>
        <v>0</v>
      </c>
      <c r="K360" s="173"/>
      <c r="L360" s="38"/>
      <c r="M360" s="174" t="s">
        <v>1</v>
      </c>
      <c r="N360" s="175" t="s">
        <v>39</v>
      </c>
      <c r="O360" s="76"/>
      <c r="P360" s="176">
        <f>O360*H360</f>
        <v>0</v>
      </c>
      <c r="Q360" s="176">
        <v>0.001</v>
      </c>
      <c r="R360" s="176">
        <f>Q360*H360</f>
        <v>0.42686000000000002</v>
      </c>
      <c r="S360" s="176">
        <v>0</v>
      </c>
      <c r="T360" s="17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78" t="s">
        <v>258</v>
      </c>
      <c r="AT360" s="178" t="s">
        <v>124</v>
      </c>
      <c r="AU360" s="178" t="s">
        <v>81</v>
      </c>
      <c r="AY360" s="18" t="s">
        <v>120</v>
      </c>
      <c r="BE360" s="179">
        <f>IF(N360="základní",J360,0)</f>
        <v>0</v>
      </c>
      <c r="BF360" s="179">
        <f>IF(N360="snížená",J360,0)</f>
        <v>0</v>
      </c>
      <c r="BG360" s="179">
        <f>IF(N360="zákl. přenesená",J360,0)</f>
        <v>0</v>
      </c>
      <c r="BH360" s="179">
        <f>IF(N360="sníž. přenesená",J360,0)</f>
        <v>0</v>
      </c>
      <c r="BI360" s="179">
        <f>IF(N360="nulová",J360,0)</f>
        <v>0</v>
      </c>
      <c r="BJ360" s="18" t="s">
        <v>79</v>
      </c>
      <c r="BK360" s="179">
        <f>ROUND(I360*H360,2)</f>
        <v>0</v>
      </c>
      <c r="BL360" s="18" t="s">
        <v>258</v>
      </c>
      <c r="BM360" s="178" t="s">
        <v>559</v>
      </c>
    </row>
    <row r="361" s="15" customFormat="1">
      <c r="A361" s="15"/>
      <c r="B361" s="208"/>
      <c r="C361" s="15"/>
      <c r="D361" s="181" t="s">
        <v>130</v>
      </c>
      <c r="E361" s="209" t="s">
        <v>1</v>
      </c>
      <c r="F361" s="210" t="s">
        <v>169</v>
      </c>
      <c r="G361" s="15"/>
      <c r="H361" s="209" t="s">
        <v>1</v>
      </c>
      <c r="I361" s="211"/>
      <c r="J361" s="15"/>
      <c r="K361" s="15"/>
      <c r="L361" s="208"/>
      <c r="M361" s="212"/>
      <c r="N361" s="213"/>
      <c r="O361" s="213"/>
      <c r="P361" s="213"/>
      <c r="Q361" s="213"/>
      <c r="R361" s="213"/>
      <c r="S361" s="213"/>
      <c r="T361" s="21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09" t="s">
        <v>130</v>
      </c>
      <c r="AU361" s="209" t="s">
        <v>81</v>
      </c>
      <c r="AV361" s="15" t="s">
        <v>79</v>
      </c>
      <c r="AW361" s="15" t="s">
        <v>31</v>
      </c>
      <c r="AX361" s="15" t="s">
        <v>74</v>
      </c>
      <c r="AY361" s="209" t="s">
        <v>120</v>
      </c>
    </row>
    <row r="362" s="15" customFormat="1">
      <c r="A362" s="15"/>
      <c r="B362" s="208"/>
      <c r="C362" s="15"/>
      <c r="D362" s="181" t="s">
        <v>130</v>
      </c>
      <c r="E362" s="209" t="s">
        <v>1</v>
      </c>
      <c r="F362" s="210" t="s">
        <v>170</v>
      </c>
      <c r="G362" s="15"/>
      <c r="H362" s="209" t="s">
        <v>1</v>
      </c>
      <c r="I362" s="211"/>
      <c r="J362" s="15"/>
      <c r="K362" s="15"/>
      <c r="L362" s="208"/>
      <c r="M362" s="212"/>
      <c r="N362" s="213"/>
      <c r="O362" s="213"/>
      <c r="P362" s="213"/>
      <c r="Q362" s="213"/>
      <c r="R362" s="213"/>
      <c r="S362" s="213"/>
      <c r="T362" s="214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09" t="s">
        <v>130</v>
      </c>
      <c r="AU362" s="209" t="s">
        <v>81</v>
      </c>
      <c r="AV362" s="15" t="s">
        <v>79</v>
      </c>
      <c r="AW362" s="15" t="s">
        <v>31</v>
      </c>
      <c r="AX362" s="15" t="s">
        <v>74</v>
      </c>
      <c r="AY362" s="209" t="s">
        <v>120</v>
      </c>
    </row>
    <row r="363" s="13" customFormat="1">
      <c r="A363" s="13"/>
      <c r="B363" s="180"/>
      <c r="C363" s="13"/>
      <c r="D363" s="181" t="s">
        <v>130</v>
      </c>
      <c r="E363" s="182" t="s">
        <v>1</v>
      </c>
      <c r="F363" s="183" t="s">
        <v>560</v>
      </c>
      <c r="G363" s="13"/>
      <c r="H363" s="184">
        <v>27</v>
      </c>
      <c r="I363" s="185"/>
      <c r="J363" s="13"/>
      <c r="K363" s="13"/>
      <c r="L363" s="180"/>
      <c r="M363" s="186"/>
      <c r="N363" s="187"/>
      <c r="O363" s="187"/>
      <c r="P363" s="187"/>
      <c r="Q363" s="187"/>
      <c r="R363" s="187"/>
      <c r="S363" s="187"/>
      <c r="T363" s="18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2" t="s">
        <v>130</v>
      </c>
      <c r="AU363" s="182" t="s">
        <v>81</v>
      </c>
      <c r="AV363" s="13" t="s">
        <v>81</v>
      </c>
      <c r="AW363" s="13" t="s">
        <v>31</v>
      </c>
      <c r="AX363" s="13" t="s">
        <v>74</v>
      </c>
      <c r="AY363" s="182" t="s">
        <v>120</v>
      </c>
    </row>
    <row r="364" s="15" customFormat="1">
      <c r="A364" s="15"/>
      <c r="B364" s="208"/>
      <c r="C364" s="15"/>
      <c r="D364" s="181" t="s">
        <v>130</v>
      </c>
      <c r="E364" s="209" t="s">
        <v>1</v>
      </c>
      <c r="F364" s="210" t="s">
        <v>172</v>
      </c>
      <c r="G364" s="15"/>
      <c r="H364" s="209" t="s">
        <v>1</v>
      </c>
      <c r="I364" s="211"/>
      <c r="J364" s="15"/>
      <c r="K364" s="15"/>
      <c r="L364" s="208"/>
      <c r="M364" s="212"/>
      <c r="N364" s="213"/>
      <c r="O364" s="213"/>
      <c r="P364" s="213"/>
      <c r="Q364" s="213"/>
      <c r="R364" s="213"/>
      <c r="S364" s="213"/>
      <c r="T364" s="21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09" t="s">
        <v>130</v>
      </c>
      <c r="AU364" s="209" t="s">
        <v>81</v>
      </c>
      <c r="AV364" s="15" t="s">
        <v>79</v>
      </c>
      <c r="AW364" s="15" t="s">
        <v>31</v>
      </c>
      <c r="AX364" s="15" t="s">
        <v>74</v>
      </c>
      <c r="AY364" s="209" t="s">
        <v>120</v>
      </c>
    </row>
    <row r="365" s="13" customFormat="1">
      <c r="A365" s="13"/>
      <c r="B365" s="180"/>
      <c r="C365" s="13"/>
      <c r="D365" s="181" t="s">
        <v>130</v>
      </c>
      <c r="E365" s="182" t="s">
        <v>1</v>
      </c>
      <c r="F365" s="183" t="s">
        <v>173</v>
      </c>
      <c r="G365" s="13"/>
      <c r="H365" s="184">
        <v>74.700000000000003</v>
      </c>
      <c r="I365" s="185"/>
      <c r="J365" s="13"/>
      <c r="K365" s="13"/>
      <c r="L365" s="180"/>
      <c r="M365" s="186"/>
      <c r="N365" s="187"/>
      <c r="O365" s="187"/>
      <c r="P365" s="187"/>
      <c r="Q365" s="187"/>
      <c r="R365" s="187"/>
      <c r="S365" s="187"/>
      <c r="T365" s="18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2" t="s">
        <v>130</v>
      </c>
      <c r="AU365" s="182" t="s">
        <v>81</v>
      </c>
      <c r="AV365" s="13" t="s">
        <v>81</v>
      </c>
      <c r="AW365" s="13" t="s">
        <v>31</v>
      </c>
      <c r="AX365" s="13" t="s">
        <v>74</v>
      </c>
      <c r="AY365" s="182" t="s">
        <v>120</v>
      </c>
    </row>
    <row r="366" s="15" customFormat="1">
      <c r="A366" s="15"/>
      <c r="B366" s="208"/>
      <c r="C366" s="15"/>
      <c r="D366" s="181" t="s">
        <v>130</v>
      </c>
      <c r="E366" s="209" t="s">
        <v>1</v>
      </c>
      <c r="F366" s="210" t="s">
        <v>174</v>
      </c>
      <c r="G366" s="15"/>
      <c r="H366" s="209" t="s">
        <v>1</v>
      </c>
      <c r="I366" s="211"/>
      <c r="J366" s="15"/>
      <c r="K366" s="15"/>
      <c r="L366" s="208"/>
      <c r="M366" s="212"/>
      <c r="N366" s="213"/>
      <c r="O366" s="213"/>
      <c r="P366" s="213"/>
      <c r="Q366" s="213"/>
      <c r="R366" s="213"/>
      <c r="S366" s="213"/>
      <c r="T366" s="21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09" t="s">
        <v>130</v>
      </c>
      <c r="AU366" s="209" t="s">
        <v>81</v>
      </c>
      <c r="AV366" s="15" t="s">
        <v>79</v>
      </c>
      <c r="AW366" s="15" t="s">
        <v>31</v>
      </c>
      <c r="AX366" s="15" t="s">
        <v>74</v>
      </c>
      <c r="AY366" s="209" t="s">
        <v>120</v>
      </c>
    </row>
    <row r="367" s="13" customFormat="1">
      <c r="A367" s="13"/>
      <c r="B367" s="180"/>
      <c r="C367" s="13"/>
      <c r="D367" s="181" t="s">
        <v>130</v>
      </c>
      <c r="E367" s="182" t="s">
        <v>1</v>
      </c>
      <c r="F367" s="183" t="s">
        <v>561</v>
      </c>
      <c r="G367" s="13"/>
      <c r="H367" s="184">
        <v>36.799999999999997</v>
      </c>
      <c r="I367" s="185"/>
      <c r="J367" s="13"/>
      <c r="K367" s="13"/>
      <c r="L367" s="180"/>
      <c r="M367" s="186"/>
      <c r="N367" s="187"/>
      <c r="O367" s="187"/>
      <c r="P367" s="187"/>
      <c r="Q367" s="187"/>
      <c r="R367" s="187"/>
      <c r="S367" s="187"/>
      <c r="T367" s="18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2" t="s">
        <v>130</v>
      </c>
      <c r="AU367" s="182" t="s">
        <v>81</v>
      </c>
      <c r="AV367" s="13" t="s">
        <v>81</v>
      </c>
      <c r="AW367" s="13" t="s">
        <v>31</v>
      </c>
      <c r="AX367" s="13" t="s">
        <v>74</v>
      </c>
      <c r="AY367" s="182" t="s">
        <v>120</v>
      </c>
    </row>
    <row r="368" s="15" customFormat="1">
      <c r="A368" s="15"/>
      <c r="B368" s="208"/>
      <c r="C368" s="15"/>
      <c r="D368" s="181" t="s">
        <v>130</v>
      </c>
      <c r="E368" s="209" t="s">
        <v>1</v>
      </c>
      <c r="F368" s="210" t="s">
        <v>176</v>
      </c>
      <c r="G368" s="15"/>
      <c r="H368" s="209" t="s">
        <v>1</v>
      </c>
      <c r="I368" s="211"/>
      <c r="J368" s="15"/>
      <c r="K368" s="15"/>
      <c r="L368" s="208"/>
      <c r="M368" s="212"/>
      <c r="N368" s="213"/>
      <c r="O368" s="213"/>
      <c r="P368" s="213"/>
      <c r="Q368" s="213"/>
      <c r="R368" s="213"/>
      <c r="S368" s="213"/>
      <c r="T368" s="21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09" t="s">
        <v>130</v>
      </c>
      <c r="AU368" s="209" t="s">
        <v>81</v>
      </c>
      <c r="AV368" s="15" t="s">
        <v>79</v>
      </c>
      <c r="AW368" s="15" t="s">
        <v>31</v>
      </c>
      <c r="AX368" s="15" t="s">
        <v>74</v>
      </c>
      <c r="AY368" s="209" t="s">
        <v>120</v>
      </c>
    </row>
    <row r="369" s="13" customFormat="1">
      <c r="A369" s="13"/>
      <c r="B369" s="180"/>
      <c r="C369" s="13"/>
      <c r="D369" s="181" t="s">
        <v>130</v>
      </c>
      <c r="E369" s="182" t="s">
        <v>1</v>
      </c>
      <c r="F369" s="183" t="s">
        <v>562</v>
      </c>
      <c r="G369" s="13"/>
      <c r="H369" s="184">
        <v>117.42</v>
      </c>
      <c r="I369" s="185"/>
      <c r="J369" s="13"/>
      <c r="K369" s="13"/>
      <c r="L369" s="180"/>
      <c r="M369" s="186"/>
      <c r="N369" s="187"/>
      <c r="O369" s="187"/>
      <c r="P369" s="187"/>
      <c r="Q369" s="187"/>
      <c r="R369" s="187"/>
      <c r="S369" s="187"/>
      <c r="T369" s="18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2" t="s">
        <v>130</v>
      </c>
      <c r="AU369" s="182" t="s">
        <v>81</v>
      </c>
      <c r="AV369" s="13" t="s">
        <v>81</v>
      </c>
      <c r="AW369" s="13" t="s">
        <v>31</v>
      </c>
      <c r="AX369" s="13" t="s">
        <v>74</v>
      </c>
      <c r="AY369" s="182" t="s">
        <v>120</v>
      </c>
    </row>
    <row r="370" s="15" customFormat="1">
      <c r="A370" s="15"/>
      <c r="B370" s="208"/>
      <c r="C370" s="15"/>
      <c r="D370" s="181" t="s">
        <v>130</v>
      </c>
      <c r="E370" s="209" t="s">
        <v>1</v>
      </c>
      <c r="F370" s="210" t="s">
        <v>178</v>
      </c>
      <c r="G370" s="15"/>
      <c r="H370" s="209" t="s">
        <v>1</v>
      </c>
      <c r="I370" s="211"/>
      <c r="J370" s="15"/>
      <c r="K370" s="15"/>
      <c r="L370" s="208"/>
      <c r="M370" s="212"/>
      <c r="N370" s="213"/>
      <c r="O370" s="213"/>
      <c r="P370" s="213"/>
      <c r="Q370" s="213"/>
      <c r="R370" s="213"/>
      <c r="S370" s="213"/>
      <c r="T370" s="214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09" t="s">
        <v>130</v>
      </c>
      <c r="AU370" s="209" t="s">
        <v>81</v>
      </c>
      <c r="AV370" s="15" t="s">
        <v>79</v>
      </c>
      <c r="AW370" s="15" t="s">
        <v>31</v>
      </c>
      <c r="AX370" s="15" t="s">
        <v>74</v>
      </c>
      <c r="AY370" s="209" t="s">
        <v>120</v>
      </c>
    </row>
    <row r="371" s="13" customFormat="1">
      <c r="A371" s="13"/>
      <c r="B371" s="180"/>
      <c r="C371" s="13"/>
      <c r="D371" s="181" t="s">
        <v>130</v>
      </c>
      <c r="E371" s="182" t="s">
        <v>1</v>
      </c>
      <c r="F371" s="183" t="s">
        <v>179</v>
      </c>
      <c r="G371" s="13"/>
      <c r="H371" s="184">
        <v>86.459999999999994</v>
      </c>
      <c r="I371" s="185"/>
      <c r="J371" s="13"/>
      <c r="K371" s="13"/>
      <c r="L371" s="180"/>
      <c r="M371" s="186"/>
      <c r="N371" s="187"/>
      <c r="O371" s="187"/>
      <c r="P371" s="187"/>
      <c r="Q371" s="187"/>
      <c r="R371" s="187"/>
      <c r="S371" s="187"/>
      <c r="T371" s="18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2" t="s">
        <v>130</v>
      </c>
      <c r="AU371" s="182" t="s">
        <v>81</v>
      </c>
      <c r="AV371" s="13" t="s">
        <v>81</v>
      </c>
      <c r="AW371" s="13" t="s">
        <v>31</v>
      </c>
      <c r="AX371" s="13" t="s">
        <v>74</v>
      </c>
      <c r="AY371" s="182" t="s">
        <v>120</v>
      </c>
    </row>
    <row r="372" s="15" customFormat="1">
      <c r="A372" s="15"/>
      <c r="B372" s="208"/>
      <c r="C372" s="15"/>
      <c r="D372" s="181" t="s">
        <v>130</v>
      </c>
      <c r="E372" s="209" t="s">
        <v>1</v>
      </c>
      <c r="F372" s="210" t="s">
        <v>180</v>
      </c>
      <c r="G372" s="15"/>
      <c r="H372" s="209" t="s">
        <v>1</v>
      </c>
      <c r="I372" s="211"/>
      <c r="J372" s="15"/>
      <c r="K372" s="15"/>
      <c r="L372" s="208"/>
      <c r="M372" s="212"/>
      <c r="N372" s="213"/>
      <c r="O372" s="213"/>
      <c r="P372" s="213"/>
      <c r="Q372" s="213"/>
      <c r="R372" s="213"/>
      <c r="S372" s="213"/>
      <c r="T372" s="21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09" t="s">
        <v>130</v>
      </c>
      <c r="AU372" s="209" t="s">
        <v>81</v>
      </c>
      <c r="AV372" s="15" t="s">
        <v>79</v>
      </c>
      <c r="AW372" s="15" t="s">
        <v>31</v>
      </c>
      <c r="AX372" s="15" t="s">
        <v>74</v>
      </c>
      <c r="AY372" s="209" t="s">
        <v>120</v>
      </c>
    </row>
    <row r="373" s="13" customFormat="1">
      <c r="A373" s="13"/>
      <c r="B373" s="180"/>
      <c r="C373" s="13"/>
      <c r="D373" s="181" t="s">
        <v>130</v>
      </c>
      <c r="E373" s="182" t="s">
        <v>1</v>
      </c>
      <c r="F373" s="183" t="s">
        <v>563</v>
      </c>
      <c r="G373" s="13"/>
      <c r="H373" s="184">
        <v>84.480000000000004</v>
      </c>
      <c r="I373" s="185"/>
      <c r="J373" s="13"/>
      <c r="K373" s="13"/>
      <c r="L373" s="180"/>
      <c r="M373" s="186"/>
      <c r="N373" s="187"/>
      <c r="O373" s="187"/>
      <c r="P373" s="187"/>
      <c r="Q373" s="187"/>
      <c r="R373" s="187"/>
      <c r="S373" s="187"/>
      <c r="T373" s="18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2" t="s">
        <v>130</v>
      </c>
      <c r="AU373" s="182" t="s">
        <v>81</v>
      </c>
      <c r="AV373" s="13" t="s">
        <v>81</v>
      </c>
      <c r="AW373" s="13" t="s">
        <v>31</v>
      </c>
      <c r="AX373" s="13" t="s">
        <v>74</v>
      </c>
      <c r="AY373" s="182" t="s">
        <v>120</v>
      </c>
    </row>
    <row r="374" s="14" customFormat="1">
      <c r="A374" s="14"/>
      <c r="B374" s="189"/>
      <c r="C374" s="14"/>
      <c r="D374" s="181" t="s">
        <v>130</v>
      </c>
      <c r="E374" s="190" t="s">
        <v>1</v>
      </c>
      <c r="F374" s="191" t="s">
        <v>132</v>
      </c>
      <c r="G374" s="14"/>
      <c r="H374" s="192">
        <v>426.86000000000001</v>
      </c>
      <c r="I374" s="193"/>
      <c r="J374" s="14"/>
      <c r="K374" s="14"/>
      <c r="L374" s="189"/>
      <c r="M374" s="194"/>
      <c r="N374" s="195"/>
      <c r="O374" s="195"/>
      <c r="P374" s="195"/>
      <c r="Q374" s="195"/>
      <c r="R374" s="195"/>
      <c r="S374" s="195"/>
      <c r="T374" s="19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90" t="s">
        <v>130</v>
      </c>
      <c r="AU374" s="190" t="s">
        <v>81</v>
      </c>
      <c r="AV374" s="14" t="s">
        <v>128</v>
      </c>
      <c r="AW374" s="14" t="s">
        <v>31</v>
      </c>
      <c r="AX374" s="14" t="s">
        <v>79</v>
      </c>
      <c r="AY374" s="190" t="s">
        <v>120</v>
      </c>
    </row>
    <row r="375" s="12" customFormat="1" ht="22.8" customHeight="1">
      <c r="A375" s="12"/>
      <c r="B375" s="152"/>
      <c r="C375" s="12"/>
      <c r="D375" s="153" t="s">
        <v>73</v>
      </c>
      <c r="E375" s="163" t="s">
        <v>564</v>
      </c>
      <c r="F375" s="163" t="s">
        <v>565</v>
      </c>
      <c r="G375" s="12"/>
      <c r="H375" s="12"/>
      <c r="I375" s="155"/>
      <c r="J375" s="164">
        <f>BK375</f>
        <v>0</v>
      </c>
      <c r="K375" s="12"/>
      <c r="L375" s="152"/>
      <c r="M375" s="157"/>
      <c r="N375" s="158"/>
      <c r="O375" s="158"/>
      <c r="P375" s="159">
        <f>SUM(P376:P385)</f>
        <v>0</v>
      </c>
      <c r="Q375" s="158"/>
      <c r="R375" s="159">
        <f>SUM(R376:R385)</f>
        <v>0</v>
      </c>
      <c r="S375" s="158"/>
      <c r="T375" s="160">
        <f>SUM(T376:T385)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153" t="s">
        <v>81</v>
      </c>
      <c r="AT375" s="161" t="s">
        <v>73</v>
      </c>
      <c r="AU375" s="161" t="s">
        <v>79</v>
      </c>
      <c r="AY375" s="153" t="s">
        <v>120</v>
      </c>
      <c r="BK375" s="162">
        <f>SUM(BK376:BK385)</f>
        <v>0</v>
      </c>
    </row>
    <row r="376" s="2" customFormat="1" ht="21.75" customHeight="1">
      <c r="A376" s="37"/>
      <c r="B376" s="165"/>
      <c r="C376" s="166" t="s">
        <v>566</v>
      </c>
      <c r="D376" s="166" t="s">
        <v>124</v>
      </c>
      <c r="E376" s="167" t="s">
        <v>567</v>
      </c>
      <c r="F376" s="168" t="s">
        <v>568</v>
      </c>
      <c r="G376" s="169" t="s">
        <v>149</v>
      </c>
      <c r="H376" s="170">
        <v>24.222999999999999</v>
      </c>
      <c r="I376" s="171"/>
      <c r="J376" s="172">
        <f>ROUND(I376*H376,2)</f>
        <v>0</v>
      </c>
      <c r="K376" s="173"/>
      <c r="L376" s="38"/>
      <c r="M376" s="174" t="s">
        <v>1</v>
      </c>
      <c r="N376" s="175" t="s">
        <v>39</v>
      </c>
      <c r="O376" s="76"/>
      <c r="P376" s="176">
        <f>O376*H376</f>
        <v>0</v>
      </c>
      <c r="Q376" s="176">
        <v>0</v>
      </c>
      <c r="R376" s="176">
        <f>Q376*H376</f>
        <v>0</v>
      </c>
      <c r="S376" s="176">
        <v>0</v>
      </c>
      <c r="T376" s="17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78" t="s">
        <v>258</v>
      </c>
      <c r="AT376" s="178" t="s">
        <v>124</v>
      </c>
      <c r="AU376" s="178" t="s">
        <v>81</v>
      </c>
      <c r="AY376" s="18" t="s">
        <v>120</v>
      </c>
      <c r="BE376" s="179">
        <f>IF(N376="základní",J376,0)</f>
        <v>0</v>
      </c>
      <c r="BF376" s="179">
        <f>IF(N376="snížená",J376,0)</f>
        <v>0</v>
      </c>
      <c r="BG376" s="179">
        <f>IF(N376="zákl. přenesená",J376,0)</f>
        <v>0</v>
      </c>
      <c r="BH376" s="179">
        <f>IF(N376="sníž. přenesená",J376,0)</f>
        <v>0</v>
      </c>
      <c r="BI376" s="179">
        <f>IF(N376="nulová",J376,0)</f>
        <v>0</v>
      </c>
      <c r="BJ376" s="18" t="s">
        <v>79</v>
      </c>
      <c r="BK376" s="179">
        <f>ROUND(I376*H376,2)</f>
        <v>0</v>
      </c>
      <c r="BL376" s="18" t="s">
        <v>258</v>
      </c>
      <c r="BM376" s="178" t="s">
        <v>569</v>
      </c>
    </row>
    <row r="377" s="15" customFormat="1">
      <c r="A377" s="15"/>
      <c r="B377" s="208"/>
      <c r="C377" s="15"/>
      <c r="D377" s="181" t="s">
        <v>130</v>
      </c>
      <c r="E377" s="209" t="s">
        <v>1</v>
      </c>
      <c r="F377" s="210" t="s">
        <v>570</v>
      </c>
      <c r="G377" s="15"/>
      <c r="H377" s="209" t="s">
        <v>1</v>
      </c>
      <c r="I377" s="211"/>
      <c r="J377" s="15"/>
      <c r="K377" s="15"/>
      <c r="L377" s="208"/>
      <c r="M377" s="212"/>
      <c r="N377" s="213"/>
      <c r="O377" s="213"/>
      <c r="P377" s="213"/>
      <c r="Q377" s="213"/>
      <c r="R377" s="213"/>
      <c r="S377" s="213"/>
      <c r="T377" s="21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09" t="s">
        <v>130</v>
      </c>
      <c r="AU377" s="209" t="s">
        <v>81</v>
      </c>
      <c r="AV377" s="15" t="s">
        <v>79</v>
      </c>
      <c r="AW377" s="15" t="s">
        <v>31</v>
      </c>
      <c r="AX377" s="15" t="s">
        <v>74</v>
      </c>
      <c r="AY377" s="209" t="s">
        <v>120</v>
      </c>
    </row>
    <row r="378" s="13" customFormat="1">
      <c r="A378" s="13"/>
      <c r="B378" s="180"/>
      <c r="C378" s="13"/>
      <c r="D378" s="181" t="s">
        <v>130</v>
      </c>
      <c r="E378" s="182" t="s">
        <v>1</v>
      </c>
      <c r="F378" s="183" t="s">
        <v>571</v>
      </c>
      <c r="G378" s="13"/>
      <c r="H378" s="184">
        <v>3.9750000000000001</v>
      </c>
      <c r="I378" s="185"/>
      <c r="J378" s="13"/>
      <c r="K378" s="13"/>
      <c r="L378" s="180"/>
      <c r="M378" s="186"/>
      <c r="N378" s="187"/>
      <c r="O378" s="187"/>
      <c r="P378" s="187"/>
      <c r="Q378" s="187"/>
      <c r="R378" s="187"/>
      <c r="S378" s="187"/>
      <c r="T378" s="18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2" t="s">
        <v>130</v>
      </c>
      <c r="AU378" s="182" t="s">
        <v>81</v>
      </c>
      <c r="AV378" s="13" t="s">
        <v>81</v>
      </c>
      <c r="AW378" s="13" t="s">
        <v>31</v>
      </c>
      <c r="AX378" s="13" t="s">
        <v>74</v>
      </c>
      <c r="AY378" s="182" t="s">
        <v>120</v>
      </c>
    </row>
    <row r="379" s="13" customFormat="1">
      <c r="A379" s="13"/>
      <c r="B379" s="180"/>
      <c r="C379" s="13"/>
      <c r="D379" s="181" t="s">
        <v>130</v>
      </c>
      <c r="E379" s="182" t="s">
        <v>1</v>
      </c>
      <c r="F379" s="183" t="s">
        <v>572</v>
      </c>
      <c r="G379" s="13"/>
      <c r="H379" s="184">
        <v>3.7280000000000002</v>
      </c>
      <c r="I379" s="185"/>
      <c r="J379" s="13"/>
      <c r="K379" s="13"/>
      <c r="L379" s="180"/>
      <c r="M379" s="186"/>
      <c r="N379" s="187"/>
      <c r="O379" s="187"/>
      <c r="P379" s="187"/>
      <c r="Q379" s="187"/>
      <c r="R379" s="187"/>
      <c r="S379" s="187"/>
      <c r="T379" s="18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2" t="s">
        <v>130</v>
      </c>
      <c r="AU379" s="182" t="s">
        <v>81</v>
      </c>
      <c r="AV379" s="13" t="s">
        <v>81</v>
      </c>
      <c r="AW379" s="13" t="s">
        <v>31</v>
      </c>
      <c r="AX379" s="13" t="s">
        <v>74</v>
      </c>
      <c r="AY379" s="182" t="s">
        <v>120</v>
      </c>
    </row>
    <row r="380" s="13" customFormat="1">
      <c r="A380" s="13"/>
      <c r="B380" s="180"/>
      <c r="C380" s="13"/>
      <c r="D380" s="181" t="s">
        <v>130</v>
      </c>
      <c r="E380" s="182" t="s">
        <v>1</v>
      </c>
      <c r="F380" s="183" t="s">
        <v>573</v>
      </c>
      <c r="G380" s="13"/>
      <c r="H380" s="184">
        <v>8</v>
      </c>
      <c r="I380" s="185"/>
      <c r="J380" s="13"/>
      <c r="K380" s="13"/>
      <c r="L380" s="180"/>
      <c r="M380" s="186"/>
      <c r="N380" s="187"/>
      <c r="O380" s="187"/>
      <c r="P380" s="187"/>
      <c r="Q380" s="187"/>
      <c r="R380" s="187"/>
      <c r="S380" s="187"/>
      <c r="T380" s="18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2" t="s">
        <v>130</v>
      </c>
      <c r="AU380" s="182" t="s">
        <v>81</v>
      </c>
      <c r="AV380" s="13" t="s">
        <v>81</v>
      </c>
      <c r="AW380" s="13" t="s">
        <v>31</v>
      </c>
      <c r="AX380" s="13" t="s">
        <v>74</v>
      </c>
      <c r="AY380" s="182" t="s">
        <v>120</v>
      </c>
    </row>
    <row r="381" s="13" customFormat="1">
      <c r="A381" s="13"/>
      <c r="B381" s="180"/>
      <c r="C381" s="13"/>
      <c r="D381" s="181" t="s">
        <v>130</v>
      </c>
      <c r="E381" s="182" t="s">
        <v>1</v>
      </c>
      <c r="F381" s="183" t="s">
        <v>574</v>
      </c>
      <c r="G381" s="13"/>
      <c r="H381" s="184">
        <v>2.3999999999999999</v>
      </c>
      <c r="I381" s="185"/>
      <c r="J381" s="13"/>
      <c r="K381" s="13"/>
      <c r="L381" s="180"/>
      <c r="M381" s="186"/>
      <c r="N381" s="187"/>
      <c r="O381" s="187"/>
      <c r="P381" s="187"/>
      <c r="Q381" s="187"/>
      <c r="R381" s="187"/>
      <c r="S381" s="187"/>
      <c r="T381" s="18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2" t="s">
        <v>130</v>
      </c>
      <c r="AU381" s="182" t="s">
        <v>81</v>
      </c>
      <c r="AV381" s="13" t="s">
        <v>81</v>
      </c>
      <c r="AW381" s="13" t="s">
        <v>31</v>
      </c>
      <c r="AX381" s="13" t="s">
        <v>74</v>
      </c>
      <c r="AY381" s="182" t="s">
        <v>120</v>
      </c>
    </row>
    <row r="382" s="13" customFormat="1">
      <c r="A382" s="13"/>
      <c r="B382" s="180"/>
      <c r="C382" s="13"/>
      <c r="D382" s="181" t="s">
        <v>130</v>
      </c>
      <c r="E382" s="182" t="s">
        <v>1</v>
      </c>
      <c r="F382" s="183" t="s">
        <v>575</v>
      </c>
      <c r="G382" s="13"/>
      <c r="H382" s="184">
        <v>1.8</v>
      </c>
      <c r="I382" s="185"/>
      <c r="J382" s="13"/>
      <c r="K382" s="13"/>
      <c r="L382" s="180"/>
      <c r="M382" s="186"/>
      <c r="N382" s="187"/>
      <c r="O382" s="187"/>
      <c r="P382" s="187"/>
      <c r="Q382" s="187"/>
      <c r="R382" s="187"/>
      <c r="S382" s="187"/>
      <c r="T382" s="18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2" t="s">
        <v>130</v>
      </c>
      <c r="AU382" s="182" t="s">
        <v>81</v>
      </c>
      <c r="AV382" s="13" t="s">
        <v>81</v>
      </c>
      <c r="AW382" s="13" t="s">
        <v>31</v>
      </c>
      <c r="AX382" s="13" t="s">
        <v>74</v>
      </c>
      <c r="AY382" s="182" t="s">
        <v>120</v>
      </c>
    </row>
    <row r="383" s="13" customFormat="1">
      <c r="A383" s="13"/>
      <c r="B383" s="180"/>
      <c r="C383" s="13"/>
      <c r="D383" s="181" t="s">
        <v>130</v>
      </c>
      <c r="E383" s="182" t="s">
        <v>1</v>
      </c>
      <c r="F383" s="183" t="s">
        <v>576</v>
      </c>
      <c r="G383" s="13"/>
      <c r="H383" s="184">
        <v>4.3200000000000003</v>
      </c>
      <c r="I383" s="185"/>
      <c r="J383" s="13"/>
      <c r="K383" s="13"/>
      <c r="L383" s="180"/>
      <c r="M383" s="186"/>
      <c r="N383" s="187"/>
      <c r="O383" s="187"/>
      <c r="P383" s="187"/>
      <c r="Q383" s="187"/>
      <c r="R383" s="187"/>
      <c r="S383" s="187"/>
      <c r="T383" s="18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2" t="s">
        <v>130</v>
      </c>
      <c r="AU383" s="182" t="s">
        <v>81</v>
      </c>
      <c r="AV383" s="13" t="s">
        <v>81</v>
      </c>
      <c r="AW383" s="13" t="s">
        <v>31</v>
      </c>
      <c r="AX383" s="13" t="s">
        <v>74</v>
      </c>
      <c r="AY383" s="182" t="s">
        <v>120</v>
      </c>
    </row>
    <row r="384" s="14" customFormat="1">
      <c r="A384" s="14"/>
      <c r="B384" s="189"/>
      <c r="C384" s="14"/>
      <c r="D384" s="181" t="s">
        <v>130</v>
      </c>
      <c r="E384" s="190" t="s">
        <v>1</v>
      </c>
      <c r="F384" s="191" t="s">
        <v>132</v>
      </c>
      <c r="G384" s="14"/>
      <c r="H384" s="192">
        <v>24.222999999999999</v>
      </c>
      <c r="I384" s="193"/>
      <c r="J384" s="14"/>
      <c r="K384" s="14"/>
      <c r="L384" s="189"/>
      <c r="M384" s="194"/>
      <c r="N384" s="195"/>
      <c r="O384" s="195"/>
      <c r="P384" s="195"/>
      <c r="Q384" s="195"/>
      <c r="R384" s="195"/>
      <c r="S384" s="195"/>
      <c r="T384" s="19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190" t="s">
        <v>130</v>
      </c>
      <c r="AU384" s="190" t="s">
        <v>81</v>
      </c>
      <c r="AV384" s="14" t="s">
        <v>128</v>
      </c>
      <c r="AW384" s="14" t="s">
        <v>31</v>
      </c>
      <c r="AX384" s="14" t="s">
        <v>79</v>
      </c>
      <c r="AY384" s="190" t="s">
        <v>120</v>
      </c>
    </row>
    <row r="385" s="2" customFormat="1" ht="21.75" customHeight="1">
      <c r="A385" s="37"/>
      <c r="B385" s="165"/>
      <c r="C385" s="166" t="s">
        <v>577</v>
      </c>
      <c r="D385" s="166" t="s">
        <v>124</v>
      </c>
      <c r="E385" s="167" t="s">
        <v>578</v>
      </c>
      <c r="F385" s="168" t="s">
        <v>579</v>
      </c>
      <c r="G385" s="169" t="s">
        <v>149</v>
      </c>
      <c r="H385" s="170">
        <v>24.222999999999999</v>
      </c>
      <c r="I385" s="171"/>
      <c r="J385" s="172">
        <f>ROUND(I385*H385,2)</f>
        <v>0</v>
      </c>
      <c r="K385" s="173"/>
      <c r="L385" s="38"/>
      <c r="M385" s="174" t="s">
        <v>1</v>
      </c>
      <c r="N385" s="175" t="s">
        <v>39</v>
      </c>
      <c r="O385" s="76"/>
      <c r="P385" s="176">
        <f>O385*H385</f>
        <v>0</v>
      </c>
      <c r="Q385" s="176">
        <v>0</v>
      </c>
      <c r="R385" s="176">
        <f>Q385*H385</f>
        <v>0</v>
      </c>
      <c r="S385" s="176">
        <v>0</v>
      </c>
      <c r="T385" s="17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78" t="s">
        <v>258</v>
      </c>
      <c r="AT385" s="178" t="s">
        <v>124</v>
      </c>
      <c r="AU385" s="178" t="s">
        <v>81</v>
      </c>
      <c r="AY385" s="18" t="s">
        <v>120</v>
      </c>
      <c r="BE385" s="179">
        <f>IF(N385="základní",J385,0)</f>
        <v>0</v>
      </c>
      <c r="BF385" s="179">
        <f>IF(N385="snížená",J385,0)</f>
        <v>0</v>
      </c>
      <c r="BG385" s="179">
        <f>IF(N385="zákl. přenesená",J385,0)</f>
        <v>0</v>
      </c>
      <c r="BH385" s="179">
        <f>IF(N385="sníž. přenesená",J385,0)</f>
        <v>0</v>
      </c>
      <c r="BI385" s="179">
        <f>IF(N385="nulová",J385,0)</f>
        <v>0</v>
      </c>
      <c r="BJ385" s="18" t="s">
        <v>79</v>
      </c>
      <c r="BK385" s="179">
        <f>ROUND(I385*H385,2)</f>
        <v>0</v>
      </c>
      <c r="BL385" s="18" t="s">
        <v>258</v>
      </c>
      <c r="BM385" s="178" t="s">
        <v>580</v>
      </c>
    </row>
    <row r="386" s="12" customFormat="1" ht="25.92" customHeight="1">
      <c r="A386" s="12"/>
      <c r="B386" s="152"/>
      <c r="C386" s="12"/>
      <c r="D386" s="153" t="s">
        <v>73</v>
      </c>
      <c r="E386" s="154" t="s">
        <v>581</v>
      </c>
      <c r="F386" s="154" t="s">
        <v>582</v>
      </c>
      <c r="G386" s="12"/>
      <c r="H386" s="12"/>
      <c r="I386" s="155"/>
      <c r="J386" s="156">
        <f>BK386</f>
        <v>0</v>
      </c>
      <c r="K386" s="12"/>
      <c r="L386" s="152"/>
      <c r="M386" s="157"/>
      <c r="N386" s="158"/>
      <c r="O386" s="158"/>
      <c r="P386" s="159">
        <f>P387</f>
        <v>0</v>
      </c>
      <c r="Q386" s="158"/>
      <c r="R386" s="159">
        <f>R387</f>
        <v>0</v>
      </c>
      <c r="S386" s="158"/>
      <c r="T386" s="160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53" t="s">
        <v>392</v>
      </c>
      <c r="AT386" s="161" t="s">
        <v>73</v>
      </c>
      <c r="AU386" s="161" t="s">
        <v>74</v>
      </c>
      <c r="AY386" s="153" t="s">
        <v>120</v>
      </c>
      <c r="BK386" s="162">
        <f>BK387</f>
        <v>0</v>
      </c>
    </row>
    <row r="387" s="2" customFormat="1" ht="16.5" customHeight="1">
      <c r="A387" s="37"/>
      <c r="B387" s="165"/>
      <c r="C387" s="166" t="s">
        <v>583</v>
      </c>
      <c r="D387" s="166" t="s">
        <v>124</v>
      </c>
      <c r="E387" s="167" t="s">
        <v>584</v>
      </c>
      <c r="F387" s="168" t="s">
        <v>582</v>
      </c>
      <c r="G387" s="169" t="s">
        <v>442</v>
      </c>
      <c r="H387" s="170">
        <v>1</v>
      </c>
      <c r="I387" s="171"/>
      <c r="J387" s="172">
        <f>ROUND(I387*H387,2)</f>
        <v>0</v>
      </c>
      <c r="K387" s="173"/>
      <c r="L387" s="38"/>
      <c r="M387" s="216" t="s">
        <v>1</v>
      </c>
      <c r="N387" s="217" t="s">
        <v>39</v>
      </c>
      <c r="O387" s="218"/>
      <c r="P387" s="219">
        <f>O387*H387</f>
        <v>0</v>
      </c>
      <c r="Q387" s="219">
        <v>0</v>
      </c>
      <c r="R387" s="219">
        <f>Q387*H387</f>
        <v>0</v>
      </c>
      <c r="S387" s="219">
        <v>0</v>
      </c>
      <c r="T387" s="220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78" t="s">
        <v>128</v>
      </c>
      <c r="AT387" s="178" t="s">
        <v>124</v>
      </c>
      <c r="AU387" s="178" t="s">
        <v>79</v>
      </c>
      <c r="AY387" s="18" t="s">
        <v>120</v>
      </c>
      <c r="BE387" s="179">
        <f>IF(N387="základní",J387,0)</f>
        <v>0</v>
      </c>
      <c r="BF387" s="179">
        <f>IF(N387="snížená",J387,0)</f>
        <v>0</v>
      </c>
      <c r="BG387" s="179">
        <f>IF(N387="zákl. přenesená",J387,0)</f>
        <v>0</v>
      </c>
      <c r="BH387" s="179">
        <f>IF(N387="sníž. přenesená",J387,0)</f>
        <v>0</v>
      </c>
      <c r="BI387" s="179">
        <f>IF(N387="nulová",J387,0)</f>
        <v>0</v>
      </c>
      <c r="BJ387" s="18" t="s">
        <v>79</v>
      </c>
      <c r="BK387" s="179">
        <f>ROUND(I387*H387,2)</f>
        <v>0</v>
      </c>
      <c r="BL387" s="18" t="s">
        <v>128</v>
      </c>
      <c r="BM387" s="178" t="s">
        <v>585</v>
      </c>
    </row>
    <row r="388" s="2" customFormat="1" ht="6.96" customHeight="1">
      <c r="A388" s="37"/>
      <c r="B388" s="59"/>
      <c r="C388" s="60"/>
      <c r="D388" s="60"/>
      <c r="E388" s="60"/>
      <c r="F388" s="60"/>
      <c r="G388" s="60"/>
      <c r="H388" s="60"/>
      <c r="I388" s="60"/>
      <c r="J388" s="60"/>
      <c r="K388" s="60"/>
      <c r="L388" s="38"/>
      <c r="M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</row>
  </sheetData>
  <autoFilter ref="C128:K387"/>
  <mergeCells count="6">
    <mergeCell ref="E7:H7"/>
    <mergeCell ref="E16:H16"/>
    <mergeCell ref="E25:H25"/>
    <mergeCell ref="E85:H85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Dvorakova</dc:creator>
  <cp:lastModifiedBy>Dvorakova</cp:lastModifiedBy>
  <dcterms:created xsi:type="dcterms:W3CDTF">2022-05-27T06:47:00Z</dcterms:created>
  <dcterms:modified xsi:type="dcterms:W3CDTF">2022-05-27T06:47:02Z</dcterms:modified>
</cp:coreProperties>
</file>